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1\"/>
    </mc:Choice>
  </mc:AlternateContent>
  <xr:revisionPtr revIDLastSave="0" documentId="13_ncr:1_{86C23CC2-0745-4D42-9742-D694C4C437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4" i="4" l="1"/>
  <c r="L38" i="4" s="1"/>
  <c r="L18" i="4" s="1"/>
  <c r="L28" i="4"/>
  <c r="L22" i="4"/>
  <c r="L17" i="4"/>
  <c r="L13" i="4"/>
  <c r="L3" i="4"/>
  <c r="L39" i="4" l="1"/>
  <c r="L40" i="4"/>
  <c r="L9" i="4"/>
  <c r="J13" i="4" l="1"/>
  <c r="I8" i="1" l="1"/>
  <c r="K34" i="4" l="1"/>
  <c r="J34" i="4"/>
  <c r="I34" i="4"/>
  <c r="K28" i="4"/>
  <c r="J28" i="4"/>
  <c r="I28" i="4"/>
  <c r="K22" i="4"/>
  <c r="J22" i="4"/>
  <c r="I22" i="4"/>
  <c r="J17" i="4"/>
  <c r="J9" i="4" s="1"/>
  <c r="K13" i="4"/>
  <c r="K17" i="4" s="1"/>
  <c r="I13" i="4"/>
  <c r="I17" i="4" s="1"/>
  <c r="I9" i="4" s="1"/>
  <c r="I38" i="4" l="1"/>
  <c r="I39" i="4" s="1"/>
  <c r="K38" i="4"/>
  <c r="K18" i="4" s="1"/>
  <c r="J38" i="4"/>
  <c r="J18" i="4" s="1"/>
  <c r="K9" i="4"/>
  <c r="I18" i="4"/>
  <c r="J39" i="4"/>
  <c r="K39" i="4" l="1"/>
  <c r="H34" i="4"/>
  <c r="H28" i="4"/>
  <c r="H22" i="4"/>
  <c r="H13" i="4"/>
  <c r="H17" i="4" s="1"/>
  <c r="H38" i="4" l="1"/>
  <c r="H18" i="4" s="1"/>
  <c r="H39" i="4"/>
  <c r="H9" i="4"/>
  <c r="G34" i="4" l="1"/>
  <c r="G28" i="4"/>
  <c r="G22" i="4"/>
  <c r="G13" i="4"/>
  <c r="G17" i="4" s="1"/>
  <c r="G9" i="4" s="1"/>
  <c r="G38" i="4" l="1"/>
  <c r="G18" i="4" s="1"/>
  <c r="G39" i="4" l="1"/>
  <c r="F34" i="4"/>
  <c r="F28" i="4"/>
  <c r="F22" i="4"/>
  <c r="F13" i="4"/>
  <c r="F17" i="4" s="1"/>
  <c r="F38" i="4" l="1"/>
  <c r="F18" i="4" s="1"/>
  <c r="F9" i="4"/>
  <c r="F39" i="4" l="1"/>
  <c r="E27" i="3"/>
  <c r="E33" i="3"/>
  <c r="E32" i="3"/>
  <c r="E31" i="3"/>
  <c r="E30" i="3"/>
  <c r="E29" i="3"/>
  <c r="E26" i="3"/>
  <c r="E25" i="3"/>
  <c r="E24" i="3"/>
  <c r="E23" i="3"/>
  <c r="E21" i="3"/>
  <c r="E20" i="3"/>
  <c r="E19" i="3"/>
  <c r="E18" i="3"/>
  <c r="E17" i="3"/>
  <c r="E16" i="3"/>
  <c r="E13" i="3"/>
  <c r="E12" i="3"/>
  <c r="E11" i="3"/>
  <c r="E10" i="3"/>
  <c r="E9" i="3"/>
  <c r="E8" i="3"/>
  <c r="E7" i="3"/>
  <c r="E6" i="3"/>
  <c r="E34" i="3" l="1"/>
  <c r="E28" i="3"/>
  <c r="E14" i="3"/>
  <c r="E22" i="3"/>
  <c r="E34" i="4" l="1"/>
  <c r="E38" i="4" s="1"/>
  <c r="E18" i="4" s="1"/>
  <c r="E28" i="4"/>
  <c r="E22" i="4"/>
  <c r="E13" i="4"/>
  <c r="E17" i="4" s="1"/>
  <c r="D34" i="4"/>
  <c r="D38" i="4" s="1"/>
  <c r="D18" i="4" s="1"/>
  <c r="D28" i="4"/>
  <c r="D22" i="4"/>
  <c r="D13" i="4"/>
  <c r="D17" i="4" s="1"/>
  <c r="D39" i="4" s="1"/>
  <c r="E39" i="4" l="1"/>
  <c r="E9" i="4"/>
  <c r="D9" i="4"/>
  <c r="B1" i="4"/>
  <c r="B1" i="1"/>
  <c r="B1" i="3"/>
  <c r="C34" i="4"/>
  <c r="C28" i="4"/>
  <c r="C22" i="4"/>
  <c r="C13" i="4"/>
  <c r="C17" i="4" s="1"/>
  <c r="C9" i="4" s="1"/>
  <c r="H26" i="3" l="1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J21" i="1" s="1"/>
  <c r="K14" i="1"/>
  <c r="K21" i="1" s="1"/>
  <c r="L14" i="1"/>
  <c r="L21" i="1" s="1"/>
  <c r="M14" i="1"/>
  <c r="M21" i="1" s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M4" i="1"/>
  <c r="N4" i="1"/>
  <c r="C4" i="1"/>
  <c r="H33" i="3"/>
  <c r="H32" i="3"/>
  <c r="H31" i="3"/>
  <c r="H30" i="3"/>
  <c r="H29" i="3"/>
  <c r="H25" i="3"/>
  <c r="H24" i="3"/>
  <c r="H23" i="3"/>
  <c r="H21" i="3"/>
  <c r="H20" i="3"/>
  <c r="H19" i="3"/>
  <c r="H18" i="3"/>
  <c r="H17" i="3"/>
  <c r="H16" i="3"/>
  <c r="H13" i="3"/>
  <c r="H12" i="3"/>
  <c r="H11" i="3"/>
  <c r="H10" i="3"/>
  <c r="H8" i="3"/>
  <c r="H7" i="3"/>
  <c r="H6" i="3"/>
  <c r="N11" i="1" l="1"/>
  <c r="M11" i="1"/>
  <c r="E11" i="1"/>
  <c r="K11" i="1"/>
  <c r="J11" i="1"/>
  <c r="I11" i="1"/>
  <c r="G11" i="1"/>
  <c r="F11" i="1"/>
  <c r="L11" i="1"/>
  <c r="H11" i="1"/>
  <c r="D11" i="1"/>
  <c r="H22" i="3" l="1"/>
  <c r="C21" i="1"/>
  <c r="C11" i="1"/>
  <c r="C38" i="4"/>
  <c r="C18" i="4" s="1"/>
  <c r="H27" i="3" l="1"/>
  <c r="H14" i="3"/>
  <c r="C40" i="4"/>
  <c r="D3" i="4" s="1"/>
  <c r="D40" i="4" s="1"/>
  <c r="E3" i="4" s="1"/>
  <c r="E40" i="4" s="1"/>
  <c r="F3" i="4" s="1"/>
  <c r="F40" i="4" s="1"/>
  <c r="G3" i="4" s="1"/>
  <c r="G40" i="4" s="1"/>
  <c r="H3" i="4" s="1"/>
  <c r="H40" i="4" s="1"/>
  <c r="I3" i="4" s="1"/>
  <c r="I40" i="4" s="1"/>
  <c r="J3" i="4" s="1"/>
  <c r="J40" i="4" s="1"/>
  <c r="K3" i="4" s="1"/>
  <c r="K40" i="4" s="1"/>
  <c r="C39" i="4"/>
  <c r="H9" i="3"/>
  <c r="H28" i="3" l="1"/>
  <c r="H34" i="3"/>
</calcChain>
</file>

<file path=xl/sharedStrings.xml><?xml version="1.0" encoding="utf-8"?>
<sst xmlns="http://schemas.openxmlformats.org/spreadsheetml/2006/main" count="149" uniqueCount="132">
  <si>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</si>
  <si>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</si>
  <si>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</si>
  <si>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</si>
  <si>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</si>
  <si>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</si>
  <si>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</si>
  <si>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</si>
  <si>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</si>
  <si>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</si>
  <si>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</si>
  <si>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</si>
  <si>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</si>
  <si>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</si>
  <si>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</si>
  <si>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</si>
  <si>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</si>
  <si>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</si>
  <si>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</si>
  <si>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</si>
  <si>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</si>
  <si>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</si>
  <si>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</si>
  <si>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</si>
  <si>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</si>
  <si>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</si>
  <si>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</si>
  <si>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</si>
  <si>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</si>
  <si>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</si>
  <si>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</si>
  <si>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</si>
  <si>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</si>
  <si>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</si>
  <si>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</si>
  <si>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</si>
  <si>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</si>
  <si>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</si>
  <si>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</si>
  <si>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</si>
  <si>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</si>
  <si>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</si>
  <si>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</si>
  <si>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</si>
  <si>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</si>
  <si>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</si>
  <si>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</si>
  <si>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</si>
  <si>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</si>
  <si>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</si>
  <si>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</si>
  <si>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</si>
  <si>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</si>
  <si>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</si>
  <si>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</si>
  <si>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</si>
  <si>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</si>
  <si>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</si>
  <si>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</si>
  <si>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</si>
  <si>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</si>
  <si>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</si>
  <si>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</si>
  <si>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</si>
  <si>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</si>
  <si>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</si>
  <si>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</si>
  <si>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</si>
  <si>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</si>
  <si>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</si>
  <si>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</si>
  <si>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</si>
  <si>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</si>
  <si>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</si>
  <si>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</si>
  <si>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</si>
  <si>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</si>
  <si>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</si>
  <si>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</si>
  <si>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</si>
  <si>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</si>
  <si>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</si>
  <si>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</si>
  <si>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</si>
  <si>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</si>
  <si>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</si>
  <si>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</si>
  <si>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</si>
  <si>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</si>
  <si>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</si>
  <si>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</si>
  <si>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</si>
  <si>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</si>
  <si>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</si>
  <si>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</si>
  <si>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</si>
  <si>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</si>
  <si>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 xml:space="preserve">Suma fakturovaná dodávateľmi </t>
  </si>
  <si>
    <t xml:space="preserve">Suma platieb dodávateľom </t>
  </si>
  <si>
    <t>rok 2021</t>
  </si>
  <si>
    <t>Skutočnosť                    k 31.1.2021</t>
  </si>
  <si>
    <t>Skutočnosť                    k 28.2.2021</t>
  </si>
  <si>
    <t>Skutočnosť                    k 31.3.2021</t>
  </si>
  <si>
    <t>Skutočnosť                    k 30.4.2021</t>
  </si>
  <si>
    <t>Skutočnosť                    k 31.5.2021</t>
  </si>
  <si>
    <t>Skutočnosť                    k 30.6.2021</t>
  </si>
  <si>
    <t>Skutočnosť                    k 31.7.2021</t>
  </si>
  <si>
    <t>Skutočnosť                    k 31.8.2021</t>
  </si>
  <si>
    <t>Skutočnosť                    k 30.9.2021</t>
  </si>
  <si>
    <t>Skutočnosť                    k 31.10.2021</t>
  </si>
  <si>
    <t>Skutočnosť                    k 30.11.2021</t>
  </si>
  <si>
    <t>Skutočnosť                    k 31.12.2021</t>
  </si>
  <si>
    <t>Skutočnosť 01_2021</t>
  </si>
  <si>
    <t xml:space="preserve">Vypracoval: Ing. Magdaléna Marcinová, Zuzana Vaslíková </t>
  </si>
  <si>
    <t>Kontakt: 043/4203456, 043/4203600</t>
  </si>
  <si>
    <t xml:space="preserve">Mail: marcinova@unm.sk, vaslikova@unm.sk </t>
  </si>
  <si>
    <t>Univerzitná nemocnica Martin</t>
  </si>
  <si>
    <t>Skutočnosť 2/2021</t>
  </si>
  <si>
    <t>Skutočnosť 3/2021</t>
  </si>
  <si>
    <t>Skutočnosť 4/2021</t>
  </si>
  <si>
    <t>Skutočnosť 5/2021</t>
  </si>
  <si>
    <t>Skutočnosť 6/2021</t>
  </si>
  <si>
    <t>Skutočnosť  7/2021</t>
  </si>
  <si>
    <t>Skutočnosť  8/2021</t>
  </si>
  <si>
    <t>Skutočnosť  9/2021</t>
  </si>
  <si>
    <t>Skutočnosť  10/2021</t>
  </si>
  <si>
    <t>Plán  12/2021</t>
  </si>
  <si>
    <t>Skutočnosť  11/2021</t>
  </si>
  <si>
    <t>November 2021</t>
  </si>
  <si>
    <t>November</t>
  </si>
  <si>
    <t>Január-November</t>
  </si>
  <si>
    <t>V položke "Počet hospitalizačných prípadov" je uvedený aj počet JZS (za november 611 prípadov a za 1-11  6 744 prípadov), ktorú UNM vykazuje do zdravotných poisťovní na základe zmlúv.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</si>
</sst>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;[Red]\(#,##0\);\-"/>
    <numFmt numFmtId="165" formatCode="#,##0;[Red]\ \(#,##0\);\-"/>
    <numFmt numFmtId="166" formatCode="#,##0.000"/>
  </numFmts>
  <fonts count="25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40" fontId="9" fillId="0" borderId="0" applyFont="0" applyFill="0" applyBorder="0" applyAlignment="0" applyProtection="0"/>
    <xf numFmtId="0" fontId="21" fillId="0" borderId="0"/>
    <xf numFmtId="0" fontId="21" fillId="0" borderId="0"/>
    <xf numFmtId="0" fontId="10" fillId="0" borderId="0"/>
    <xf numFmtId="0" fontId="5" fillId="0" borderId="0"/>
    <xf numFmtId="0" fontId="21" fillId="0" borderId="0"/>
    <xf numFmtId="0" fontId="21" fillId="0" borderId="0"/>
    <xf numFmtId="0" fontId="5" fillId="0" borderId="0"/>
    <xf numFmtId="0" fontId="21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254">
    <xf numFmtId="0" fontId="0" fillId="0" borderId="0" xfId="0"/>
    <xf numFmtId="0" fontId="0" fillId="0" borderId="0" xfId="0" applyFont="1"/>
    <xf numFmtId="49" fontId="0" fillId="0" borderId="0" xfId="0" applyNumberFormat="1" applyFon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0" fontId="0" fillId="0" borderId="1" xfId="0" applyFont="1" applyBorder="1"/>
    <xf numFmtId="49" fontId="0" fillId="0" borderId="1" xfId="0" applyNumberFormat="1" applyFont="1" applyBorder="1" applyAlignment="1">
      <alignment horizontal="right"/>
    </xf>
    <xf numFmtId="0" fontId="6" fillId="0" borderId="1" xfId="0" applyFont="1" applyFill="1" applyBorder="1"/>
    <xf numFmtId="0" fontId="0" fillId="0" borderId="1" xfId="0" applyBorder="1"/>
    <xf numFmtId="0" fontId="6" fillId="0" borderId="0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0" fillId="0" borderId="0" xfId="0" applyFont="1" applyFill="1" applyBorder="1"/>
    <xf numFmtId="0" fontId="0" fillId="5" borderId="0" xfId="0" applyFont="1" applyFill="1" applyBorder="1" applyAlignment="1">
      <alignment horizontal="center"/>
    </xf>
    <xf numFmtId="0" fontId="0" fillId="5" borderId="0" xfId="0" applyFill="1" applyBorder="1"/>
    <xf numFmtId="164" fontId="0" fillId="5" borderId="0" xfId="0" applyNumberFormat="1" applyFont="1" applyFill="1" applyBorder="1" applyAlignment="1">
      <alignment horizontal="right"/>
    </xf>
    <xf numFmtId="0" fontId="12" fillId="0" borderId="0" xfId="0" applyFont="1" applyFill="1"/>
    <xf numFmtId="0" fontId="12" fillId="0" borderId="0" xfId="0" applyFont="1" applyFill="1" applyAlignment="1">
      <alignment horizontal="right"/>
    </xf>
    <xf numFmtId="0" fontId="0" fillId="0" borderId="0" xfId="0" applyFill="1"/>
    <xf numFmtId="0" fontId="10" fillId="0" borderId="0" xfId="2" applyFont="1" applyFill="1" applyBorder="1" applyAlignment="1"/>
    <xf numFmtId="49" fontId="0" fillId="0" borderId="0" xfId="0" applyNumberFormat="1" applyFill="1" applyAlignment="1">
      <alignment horizontal="right"/>
    </xf>
    <xf numFmtId="0" fontId="0" fillId="0" borderId="0" xfId="0" applyFont="1" applyFill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49" fontId="13" fillId="0" borderId="0" xfId="0" applyNumberFormat="1" applyFont="1" applyFill="1" applyAlignment="1">
      <alignment horizontal="center"/>
    </xf>
    <xf numFmtId="0" fontId="0" fillId="0" borderId="0" xfId="0" applyFont="1" applyFill="1" applyAlignment="1"/>
    <xf numFmtId="0" fontId="0" fillId="0" borderId="0" xfId="0" applyFill="1" applyAlignment="1">
      <alignment horizontal="left"/>
    </xf>
    <xf numFmtId="0" fontId="12" fillId="0" borderId="0" xfId="0" applyFont="1"/>
    <xf numFmtId="0" fontId="0" fillId="0" borderId="0" xfId="0" applyFont="1" applyBorder="1"/>
    <xf numFmtId="49" fontId="6" fillId="0" borderId="0" xfId="0" applyNumberFormat="1" applyFont="1" applyBorder="1" applyAlignment="1">
      <alignment horizontal="right"/>
    </xf>
    <xf numFmtId="49" fontId="6" fillId="0" borderId="0" xfId="0" applyNumberFormat="1" applyFont="1" applyAlignment="1">
      <alignment horizontal="right"/>
    </xf>
    <xf numFmtId="0" fontId="1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5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Fill="1" applyAlignment="1">
      <alignment horizontal="center" vertical="center"/>
    </xf>
    <xf numFmtId="164" fontId="5" fillId="0" borderId="0" xfId="0" applyNumberFormat="1" applyFont="1" applyBorder="1" applyAlignment="1">
      <alignment horizontal="right"/>
    </xf>
    <xf numFmtId="164" fontId="0" fillId="0" borderId="0" xfId="0" applyNumberFormat="1" applyFont="1" applyBorder="1" applyAlignment="1">
      <alignment horizontal="right"/>
    </xf>
    <xf numFmtId="49" fontId="0" fillId="0" borderId="0" xfId="0" applyNumberFormat="1" applyFont="1" applyBorder="1" applyAlignment="1">
      <alignment horizontal="right"/>
    </xf>
    <xf numFmtId="0" fontId="19" fillId="0" borderId="0" xfId="0" applyFont="1" applyFill="1" applyBorder="1"/>
    <xf numFmtId="49" fontId="0" fillId="0" borderId="0" xfId="0" applyNumberFormat="1" applyFont="1"/>
    <xf numFmtId="0" fontId="0" fillId="0" borderId="0" xfId="0" applyBorder="1"/>
    <xf numFmtId="0" fontId="0" fillId="5" borderId="0" xfId="0" applyFont="1" applyFill="1"/>
    <xf numFmtId="0" fontId="18" fillId="0" borderId="1" xfId="0" applyFont="1" applyBorder="1" applyAlignment="1">
      <alignment horizontal="center"/>
    </xf>
    <xf numFmtId="0" fontId="10" fillId="0" borderId="1" xfId="0" applyFont="1" applyFill="1" applyBorder="1"/>
    <xf numFmtId="16" fontId="15" fillId="0" borderId="1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2" fillId="0" borderId="0" xfId="0" applyNumberFormat="1" applyFont="1" applyFill="1" applyBorder="1" applyAlignment="1"/>
    <xf numFmtId="49" fontId="1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0" fontId="10" fillId="5" borderId="1" xfId="0" applyFont="1" applyFill="1" applyBorder="1"/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4" fontId="0" fillId="0" borderId="0" xfId="0" applyNumberFormat="1" applyAlignment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Border="1" applyAlignment="1">
      <alignment horizontal="right"/>
    </xf>
    <xf numFmtId="0" fontId="18" fillId="5" borderId="1" xfId="0" applyFont="1" applyFill="1" applyBorder="1" applyAlignment="1">
      <alignment horizontal="center"/>
    </xf>
    <xf numFmtId="0" fontId="0" fillId="0" borderId="6" xfId="0" applyFont="1" applyBorder="1"/>
    <xf numFmtId="0" fontId="16" fillId="0" borderId="0" xfId="0" applyFont="1" applyFill="1" applyBorder="1" applyAlignment="1">
      <alignment horizontal="center"/>
    </xf>
    <xf numFmtId="16" fontId="15" fillId="0" borderId="1" xfId="5" applyNumberFormat="1" applyFont="1" applyBorder="1" applyAlignment="1">
      <alignment horizontal="center"/>
    </xf>
    <xf numFmtId="0" fontId="5" fillId="0" borderId="1" xfId="5" applyFill="1" applyBorder="1" applyAlignment="1">
      <alignment horizontal="left"/>
    </xf>
    <xf numFmtId="0" fontId="6" fillId="0" borderId="0" xfId="0" applyFont="1" applyFill="1" applyBorder="1"/>
    <xf numFmtId="0" fontId="0" fillId="0" borderId="1" xfId="5" applyFont="1" applyBorder="1" applyAlignment="1">
      <alignment horizontal="left"/>
    </xf>
    <xf numFmtId="0" fontId="0" fillId="0" borderId="1" xfId="0" applyFont="1" applyFill="1" applyBorder="1"/>
    <xf numFmtId="0" fontId="0" fillId="0" borderId="21" xfId="0" applyFont="1" applyFill="1" applyBorder="1"/>
    <xf numFmtId="0" fontId="6" fillId="0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0" fontId="0" fillId="0" borderId="1" xfId="0" applyFont="1" applyBorder="1" applyAlignment="1">
      <alignment horizontal="right"/>
    </xf>
    <xf numFmtId="16" fontId="15" fillId="0" borderId="1" xfId="0" applyNumberFormat="1" applyFont="1" applyBorder="1" applyAlignment="1">
      <alignment horizontal="center"/>
    </xf>
    <xf numFmtId="0" fontId="15" fillId="7" borderId="1" xfId="0" applyFont="1" applyFill="1" applyBorder="1" applyAlignment="1">
      <alignment horizontal="center"/>
    </xf>
    <xf numFmtId="0" fontId="15" fillId="8" borderId="1" xfId="0" applyFont="1" applyFill="1" applyBorder="1" applyAlignment="1">
      <alignment horizontal="center"/>
    </xf>
    <xf numFmtId="0" fontId="6" fillId="0" borderId="12" xfId="0" applyFont="1" applyBorder="1"/>
    <xf numFmtId="0" fontId="0" fillId="0" borderId="8" xfId="0" applyFont="1" applyBorder="1" applyAlignment="1">
      <alignment horizontal="left"/>
    </xf>
    <xf numFmtId="0" fontId="0" fillId="0" borderId="12" xfId="0" applyFont="1" applyBorder="1"/>
    <xf numFmtId="0" fontId="0" fillId="0" borderId="8" xfId="0" applyBorder="1"/>
    <xf numFmtId="49" fontId="6" fillId="0" borderId="13" xfId="0" applyNumberFormat="1" applyFont="1" applyBorder="1" applyAlignment="1">
      <alignment horizontal="right"/>
    </xf>
    <xf numFmtId="49" fontId="6" fillId="0" borderId="2" xfId="0" applyNumberFormat="1" applyFont="1" applyBorder="1" applyAlignment="1">
      <alignment horizontal="right"/>
    </xf>
    <xf numFmtId="49" fontId="6" fillId="0" borderId="12" xfId="0" applyNumberFormat="1" applyFont="1" applyBorder="1" applyAlignment="1">
      <alignment horizontal="right"/>
    </xf>
    <xf numFmtId="49" fontId="23" fillId="2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right"/>
    </xf>
    <xf numFmtId="0" fontId="15" fillId="0" borderId="9" xfId="0" applyFont="1" applyFill="1" applyBorder="1" applyAlignment="1">
      <alignment horizontal="center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NumberFormat="1" applyFont="1" applyFill="1" applyBorder="1"/>
    <xf numFmtId="0" fontId="16" fillId="0" borderId="9" xfId="0" applyFont="1" applyFill="1" applyBorder="1"/>
    <xf numFmtId="0" fontId="15" fillId="0" borderId="2" xfId="0" applyNumberFormat="1" applyFont="1" applyBorder="1"/>
    <xf numFmtId="0" fontId="15" fillId="0" borderId="2" xfId="0" applyNumberFormat="1" applyFont="1" applyBorder="1" applyAlignment="1">
      <alignment horizontal="left"/>
    </xf>
    <xf numFmtId="0" fontId="18" fillId="3" borderId="2" xfId="0" applyNumberFormat="1" applyFont="1" applyFill="1" applyBorder="1" applyAlignment="1">
      <alignment horizontal="left"/>
    </xf>
    <xf numFmtId="0" fontId="15" fillId="0" borderId="2" xfId="0" applyFont="1" applyBorder="1" applyAlignment="1">
      <alignment horizontal="left"/>
    </xf>
    <xf numFmtId="0" fontId="15" fillId="0" borderId="2" xfId="0" applyNumberFormat="1" applyFont="1" applyFill="1" applyBorder="1" applyAlignment="1">
      <alignment horizontal="left"/>
    </xf>
    <xf numFmtId="0" fontId="16" fillId="4" borderId="14" xfId="0" applyNumberFormat="1" applyFont="1" applyFill="1" applyBorder="1" applyAlignment="1">
      <alignment horizontal="left"/>
    </xf>
    <xf numFmtId="0" fontId="15" fillId="4" borderId="10" xfId="0" applyFont="1" applyFill="1" applyBorder="1" applyAlignment="1">
      <alignment horizontal="center"/>
    </xf>
    <xf numFmtId="0" fontId="15" fillId="10" borderId="1" xfId="0" applyFont="1" applyFill="1" applyBorder="1" applyAlignment="1">
      <alignment horizontal="center"/>
    </xf>
    <xf numFmtId="0" fontId="0" fillId="8" borderId="1" xfId="0" applyFont="1" applyFill="1" applyBorder="1"/>
    <xf numFmtId="0" fontId="16" fillId="12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left"/>
    </xf>
    <xf numFmtId="0" fontId="16" fillId="13" borderId="1" xfId="0" applyFont="1" applyFill="1" applyBorder="1" applyAlignment="1">
      <alignment horizontal="center"/>
    </xf>
    <xf numFmtId="0" fontId="6" fillId="13" borderId="1" xfId="0" applyFont="1" applyFill="1" applyBorder="1"/>
    <xf numFmtId="49" fontId="22" fillId="9" borderId="5" xfId="0" applyNumberFormat="1" applyFont="1" applyFill="1" applyBorder="1" applyAlignment="1">
      <alignment horizontal="center" vertical="center"/>
    </xf>
    <xf numFmtId="49" fontId="22" fillId="9" borderId="5" xfId="0" applyNumberFormat="1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left"/>
    </xf>
    <xf numFmtId="0" fontId="6" fillId="3" borderId="0" xfId="5" applyFont="1" applyFill="1" applyBorder="1"/>
    <xf numFmtId="0" fontId="17" fillId="0" borderId="0" xfId="0" applyFont="1" applyBorder="1"/>
    <xf numFmtId="0" fontId="15" fillId="0" borderId="0" xfId="0" applyNumberFormat="1" applyFont="1" applyBorder="1"/>
    <xf numFmtId="49" fontId="16" fillId="0" borderId="0" xfId="0" applyNumberFormat="1" applyFont="1" applyBorder="1" applyAlignment="1">
      <alignment horizontal="right"/>
    </xf>
    <xf numFmtId="0" fontId="15" fillId="0" borderId="0" xfId="0" applyFont="1" applyBorder="1"/>
    <xf numFmtId="0" fontId="16" fillId="0" borderId="10" xfId="0" applyFont="1" applyFill="1" applyBorder="1"/>
    <xf numFmtId="0" fontId="15" fillId="0" borderId="22" xfId="0" applyNumberFormat="1" applyFont="1" applyFill="1" applyBorder="1"/>
    <xf numFmtId="0" fontId="0" fillId="10" borderId="5" xfId="0" applyFill="1" applyBorder="1"/>
    <xf numFmtId="0" fontId="15" fillId="6" borderId="1" xfId="0" applyFont="1" applyFill="1" applyBorder="1" applyAlignment="1">
      <alignment horizontal="center"/>
    </xf>
    <xf numFmtId="0" fontId="0" fillId="6" borderId="1" xfId="0" applyFill="1" applyBorder="1"/>
    <xf numFmtId="0" fontId="0" fillId="7" borderId="1" xfId="0" applyFill="1" applyBorder="1" applyAlignment="1">
      <alignment horizontal="left"/>
    </xf>
    <xf numFmtId="0" fontId="0" fillId="11" borderId="1" xfId="0" applyFont="1" applyFill="1" applyBorder="1" applyAlignment="1">
      <alignment horizontal="center"/>
    </xf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NumberFormat="1" applyFont="1" applyFill="1" applyBorder="1"/>
    <xf numFmtId="3" fontId="18" fillId="8" borderId="1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NumberFormat="1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0" fontId="15" fillId="16" borderId="10" xfId="0" applyFont="1" applyFill="1" applyBorder="1" applyAlignment="1">
      <alignment horizontal="center"/>
    </xf>
    <xf numFmtId="0" fontId="15" fillId="16" borderId="22" xfId="0" applyNumberFormat="1" applyFont="1" applyFill="1" applyBorder="1"/>
    <xf numFmtId="3" fontId="18" fillId="16" borderId="11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NumberFormat="1" applyFont="1" applyFill="1" applyBorder="1"/>
    <xf numFmtId="3" fontId="15" fillId="14" borderId="1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0" fontId="14" fillId="13" borderId="23" xfId="0" applyNumberFormat="1" applyFont="1" applyFill="1" applyBorder="1" applyAlignment="1"/>
    <xf numFmtId="0" fontId="12" fillId="13" borderId="24" xfId="0" applyNumberFormat="1" applyFont="1" applyFill="1" applyBorder="1" applyAlignment="1"/>
    <xf numFmtId="3" fontId="16" fillId="13" borderId="25" xfId="0" applyNumberFormat="1" applyFont="1" applyFill="1" applyBorder="1" applyAlignment="1">
      <alignment horizontal="right"/>
    </xf>
    <xf numFmtId="3" fontId="16" fillId="13" borderId="25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0" fontId="4" fillId="0" borderId="1" xfId="0" applyFont="1" applyBorder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1" xfId="0" applyNumberFormat="1" applyFont="1" applyBorder="1" applyAlignment="1">
      <alignment horizontal="right"/>
    </xf>
    <xf numFmtId="3" fontId="15" fillId="0" borderId="11" xfId="0" applyNumberFormat="1" applyFont="1" applyBorder="1"/>
    <xf numFmtId="49" fontId="0" fillId="0" borderId="0" xfId="0" applyNumberFormat="1"/>
    <xf numFmtId="3" fontId="0" fillId="8" borderId="1" xfId="0" applyNumberFormat="1" applyFill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0" fontId="6" fillId="3" borderId="0" xfId="5" applyFont="1" applyFill="1" applyAlignment="1">
      <alignment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9" fontId="0" fillId="0" borderId="8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9" fontId="0" fillId="0" borderId="1" xfId="0" applyNumberFormat="1" applyFont="1" applyBorder="1" applyAlignment="1">
      <alignment horizontal="right" vertical="center"/>
    </xf>
    <xf numFmtId="9" fontId="0" fillId="8" borderId="1" xfId="0" applyNumberFormat="1" applyFont="1" applyFill="1" applyBorder="1" applyAlignment="1">
      <alignment horizontal="right" vertical="center"/>
    </xf>
    <xf numFmtId="9" fontId="0" fillId="7" borderId="1" xfId="0" applyNumberFormat="1" applyFont="1" applyFill="1" applyBorder="1" applyAlignment="1">
      <alignment horizontal="right" vertical="center"/>
    </xf>
    <xf numFmtId="9" fontId="0" fillId="6" borderId="1" xfId="0" applyNumberFormat="1" applyFont="1" applyFill="1" applyBorder="1" applyAlignment="1">
      <alignment horizontal="right" vertical="center"/>
    </xf>
    <xf numFmtId="9" fontId="6" fillId="12" borderId="1" xfId="0" applyNumberFormat="1" applyFont="1" applyFill="1" applyBorder="1" applyAlignment="1">
      <alignment horizontal="right" vertical="center"/>
    </xf>
    <xf numFmtId="165" fontId="0" fillId="0" borderId="1" xfId="0" applyNumberFormat="1" applyFont="1" applyBorder="1" applyAlignment="1">
      <alignment horizontal="right" vertical="center"/>
    </xf>
    <xf numFmtId="165" fontId="0" fillId="0" borderId="0" xfId="0" applyNumberFormat="1" applyFont="1" applyFill="1" applyBorder="1" applyAlignment="1">
      <alignment horizontal="right" vertical="center"/>
    </xf>
    <xf numFmtId="3" fontId="16" fillId="13" borderId="25" xfId="0" applyNumberFormat="1" applyFont="1" applyFill="1" applyBorder="1" applyAlignment="1">
      <alignment wrapText="1"/>
    </xf>
    <xf numFmtId="3" fontId="18" fillId="0" borderId="11" xfId="0" applyNumberFormat="1" applyFont="1" applyBorder="1"/>
    <xf numFmtId="9" fontId="0" fillId="0" borderId="8" xfId="0" applyNumberFormat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10" fillId="0" borderId="1" xfId="0" applyNumberFormat="1" applyFont="1" applyBorder="1" applyAlignment="1">
      <alignment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9" fontId="0" fillId="0" borderId="18" xfId="0" applyNumberFormat="1" applyFont="1" applyBorder="1" applyAlignment="1">
      <alignment horizontal="right" vertical="center"/>
    </xf>
    <xf numFmtId="9" fontId="0" fillId="10" borderId="1" xfId="0" applyNumberFormat="1" applyFont="1" applyFill="1" applyBorder="1" applyAlignment="1">
      <alignment horizontal="right" vertical="center"/>
    </xf>
    <xf numFmtId="3" fontId="0" fillId="0" borderId="1" xfId="0" applyNumberFormat="1" applyFont="1" applyFill="1" applyBorder="1" applyAlignment="1">
      <alignment horizontal="right" vertical="center"/>
    </xf>
    <xf numFmtId="3" fontId="6" fillId="11" borderId="1" xfId="13" applyNumberFormat="1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vertical="center"/>
    </xf>
    <xf numFmtId="3" fontId="0" fillId="0" borderId="2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166" fontId="6" fillId="0" borderId="1" xfId="0" applyNumberFormat="1" applyFont="1" applyBorder="1" applyAlignment="1">
      <alignment horizontal="right" vertical="center"/>
    </xf>
    <xf numFmtId="3" fontId="24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3" fontId="6" fillId="12" borderId="1" xfId="0" applyNumberFormat="1" applyFont="1" applyFill="1" applyBorder="1" applyAlignment="1">
      <alignment horizontal="right" vertical="center"/>
    </xf>
    <xf numFmtId="0" fontId="22" fillId="3" borderId="0" xfId="5" applyFont="1" applyFill="1" applyAlignment="1">
      <alignment vertical="center"/>
    </xf>
    <xf numFmtId="0" fontId="10" fillId="0" borderId="0" xfId="0" applyFont="1" applyAlignment="1">
      <alignment vertical="center"/>
    </xf>
    <xf numFmtId="165" fontId="0" fillId="0" borderId="0" xfId="0" applyNumberFormat="1" applyFont="1" applyBorder="1" applyAlignment="1">
      <alignment horizontal="right" vertical="center"/>
    </xf>
    <xf numFmtId="49" fontId="0" fillId="0" borderId="1" xfId="0" applyNumberFormat="1" applyFont="1" applyBorder="1" applyAlignment="1">
      <alignment horizontal="right" vertical="center"/>
    </xf>
    <xf numFmtId="49" fontId="0" fillId="0" borderId="1" xfId="0" applyNumberFormat="1" applyFont="1" applyFill="1" applyBorder="1" applyAlignment="1">
      <alignment horizontal="right" vertical="center"/>
    </xf>
    <xf numFmtId="3" fontId="0" fillId="10" borderId="5" xfId="0" applyNumberFormat="1" applyFill="1" applyBorder="1" applyAlignment="1">
      <alignment horizontal="right" vertical="center"/>
    </xf>
    <xf numFmtId="3" fontId="0" fillId="0" borderId="13" xfId="0" applyNumberFormat="1" applyBorder="1" applyAlignment="1">
      <alignment horizontal="right" vertical="center"/>
    </xf>
    <xf numFmtId="3" fontId="6" fillId="17" borderId="1" xfId="0" applyNumberFormat="1" applyFont="1" applyFill="1" applyBorder="1" applyAlignment="1">
      <alignment horizontal="right" vertical="center"/>
    </xf>
    <xf numFmtId="9" fontId="0" fillId="0" borderId="6" xfId="0" applyNumberFormat="1" applyBorder="1" applyAlignment="1">
      <alignment horizontal="right" vertical="center"/>
    </xf>
    <xf numFmtId="9" fontId="0" fillId="10" borderId="1" xfId="0" applyNumberFormat="1" applyFill="1" applyBorder="1" applyAlignment="1">
      <alignment horizontal="right" vertical="center"/>
    </xf>
    <xf numFmtId="0" fontId="8" fillId="15" borderId="26" xfId="0" applyFont="1" applyFill="1" applyBorder="1" applyAlignment="1">
      <alignment horizontal="center" vertical="center" wrapText="1"/>
    </xf>
    <xf numFmtId="3" fontId="16" fillId="13" borderId="27" xfId="0" applyNumberFormat="1" applyFont="1" applyFill="1" applyBorder="1"/>
    <xf numFmtId="3" fontId="0" fillId="12" borderId="28" xfId="0" applyNumberFormat="1" applyFill="1" applyBorder="1"/>
    <xf numFmtId="3" fontId="15" fillId="0" borderId="29" xfId="0" applyNumberFormat="1" applyFont="1" applyBorder="1"/>
    <xf numFmtId="3" fontId="15" fillId="0" borderId="30" xfId="0" applyNumberFormat="1" applyFont="1" applyBorder="1"/>
    <xf numFmtId="3" fontId="18" fillId="16" borderId="30" xfId="0" applyNumberFormat="1" applyFont="1" applyFill="1" applyBorder="1"/>
    <xf numFmtId="3" fontId="18" fillId="0" borderId="29" xfId="0" applyNumberFormat="1" applyFont="1" applyBorder="1"/>
    <xf numFmtId="3" fontId="18" fillId="7" borderId="29" xfId="13" applyNumberFormat="1" applyFont="1" applyFill="1" applyBorder="1" applyAlignment="1">
      <alignment horizontal="right"/>
    </xf>
    <xf numFmtId="3" fontId="15" fillId="7" borderId="29" xfId="13" applyNumberFormat="1" applyFont="1" applyFill="1" applyBorder="1" applyAlignment="1">
      <alignment horizontal="right"/>
    </xf>
    <xf numFmtId="3" fontId="15" fillId="14" borderId="29" xfId="13" applyNumberFormat="1" applyFont="1" applyFill="1" applyBorder="1" applyAlignment="1">
      <alignment horizontal="right"/>
    </xf>
    <xf numFmtId="3" fontId="15" fillId="4" borderId="31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49" fontId="22" fillId="9" borderId="12" xfId="0" applyNumberFormat="1" applyFont="1" applyFill="1" applyBorder="1" applyAlignment="1">
      <alignment horizontal="center" vertical="center"/>
    </xf>
    <xf numFmtId="0" fontId="10" fillId="9" borderId="13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49" fontId="22" fillId="9" borderId="12" xfId="0" applyNumberFormat="1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22" fillId="9" borderId="4" xfId="0" applyFont="1" applyFill="1" applyBorder="1" applyAlignment="1">
      <alignment horizontal="left" vertical="center"/>
    </xf>
    <xf numFmtId="0" fontId="22" fillId="9" borderId="14" xfId="0" applyFont="1" applyFill="1" applyBorder="1" applyAlignment="1">
      <alignment horizontal="left" vertical="center"/>
    </xf>
    <xf numFmtId="0" fontId="22" fillId="9" borderId="15" xfId="0" applyFont="1" applyFill="1" applyBorder="1" applyAlignment="1">
      <alignment horizontal="left" vertical="center"/>
    </xf>
    <xf numFmtId="0" fontId="22" fillId="9" borderId="16" xfId="0" applyFont="1" applyFill="1" applyBorder="1" applyAlignment="1">
      <alignment horizontal="left" vertical="center"/>
    </xf>
    <xf numFmtId="0" fontId="22" fillId="9" borderId="17" xfId="0" applyFont="1" applyFill="1" applyBorder="1" applyAlignment="1">
      <alignment horizontal="left" vertical="center"/>
    </xf>
    <xf numFmtId="0" fontId="23" fillId="2" borderId="12" xfId="0" applyFont="1" applyFill="1" applyBorder="1" applyAlignment="1">
      <alignment horizontal="left" vertical="center"/>
    </xf>
    <xf numFmtId="0" fontId="23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18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19" xfId="0" applyNumberFormat="1" applyFont="1" applyFill="1" applyBorder="1" applyAlignment="1">
      <alignment horizontal="center"/>
    </xf>
    <xf numFmtId="0" fontId="14" fillId="13" borderId="20" xfId="0" applyNumberFormat="1" applyFont="1" applyFill="1" applyBorder="1" applyAlignment="1">
      <alignment horizontal="center"/>
    </xf>
    <xf numFmtId="0" fontId="23" fillId="15" borderId="23" xfId="0" applyFont="1" applyFill="1" applyBorder="1" applyAlignment="1">
      <alignment horizontal="left" vertical="center"/>
    </xf>
    <xf numFmtId="0" fontId="23" fillId="15" borderId="24" xfId="0" applyFont="1" applyFill="1" applyBorder="1" applyAlignment="1">
      <alignment horizontal="left" vertical="center"/>
    </xf>
    <xf numFmtId="3" fontId="16" fillId="16" borderId="28" xfId="0" applyNumberFormat="1" applyFont="1" applyFill="1" applyBorder="1" applyAlignment="1">
      <alignment horizontal="right"/>
    </xf>
    <xf numFmtId="3" fontId="18" fillId="8" borderId="29" xfId="13" applyNumberFormat="1" applyFont="1" applyFill="1" applyBorder="1" applyAlignment="1">
      <alignment horizontal="right"/>
    </xf>
    <xf numFmtId="3" fontId="18" fillId="14" borderId="28" xfId="13" applyNumberFormat="1" applyFont="1" applyFill="1" applyBorder="1" applyAlignment="1">
      <alignment horizontal="right"/>
    </xf>
  </cellXfs>
  <cellStyles count="18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7" xr:uid="{DF0B46CD-F413-475D-BA0E-CAE46E80AD29}"/>
    <cellStyle name="Normálna 7" xfId="15" xr:uid="{B5C2736F-A2E5-4AF0-8CAF-17CD93BC4B8F}"/>
    <cellStyle name="Normálna 8" xfId="16" xr:uid="{D328B9F2-A193-4C8D-A8BF-79483D069347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style="19" customWidth="1"/>
    <col min="2" max="2" width="14.140625" style="19" customWidth="1"/>
    <col min="3" max="16384" width="9.140625" style="19"/>
  </cols>
  <sheetData>
    <row r="1" spans="1:2" ht="18" customHeight="1" x14ac:dyDescent="0.25">
      <c r="A1" s="17"/>
      <c r="B1" s="18"/>
    </row>
    <row r="2" spans="1:2" ht="23.25" customHeight="1" x14ac:dyDescent="0.2">
      <c r="A2" s="20"/>
      <c r="B2" s="21"/>
    </row>
    <row r="3" spans="1:2" ht="23.25" customHeight="1" x14ac:dyDescent="0.2">
      <c r="A3" s="22"/>
      <c r="B3" s="21"/>
    </row>
    <row r="4" spans="1:2" ht="23.25" customHeight="1" x14ac:dyDescent="0.2">
      <c r="A4" s="22"/>
      <c r="B4" s="21"/>
    </row>
    <row r="5" spans="1:2" ht="23.25" customHeight="1" x14ac:dyDescent="0.2">
      <c r="A5" s="22"/>
      <c r="B5" s="21"/>
    </row>
    <row r="6" spans="1:2" ht="23.25" customHeight="1" x14ac:dyDescent="0.2">
      <c r="A6" s="43" t="s">
        <v>49</v>
      </c>
      <c r="B6" s="21"/>
    </row>
    <row r="7" spans="1:2" ht="23.25" customHeight="1" x14ac:dyDescent="0.25">
      <c r="A7" s="23"/>
      <c r="B7" s="21"/>
    </row>
    <row r="8" spans="1:2" ht="23.25" customHeight="1" x14ac:dyDescent="0.25">
      <c r="A8" s="24"/>
      <c r="B8" s="21"/>
    </row>
    <row r="9" spans="1:2" ht="23.25" customHeight="1" x14ac:dyDescent="0.2">
      <c r="A9" s="25" t="s">
        <v>116</v>
      </c>
      <c r="B9" s="21"/>
    </row>
    <row r="10" spans="1:2" ht="23.25" customHeight="1" x14ac:dyDescent="0.2">
      <c r="B10" s="21"/>
    </row>
    <row r="11" spans="1:2" ht="23.25" customHeight="1" x14ac:dyDescent="0.2">
      <c r="B11" s="21"/>
    </row>
    <row r="12" spans="1:2" ht="23.25" customHeight="1" x14ac:dyDescent="0.2">
      <c r="B12" s="21"/>
    </row>
    <row r="13" spans="1:2" ht="23.25" customHeight="1" x14ac:dyDescent="0.2">
      <c r="A13" s="22"/>
      <c r="B13" s="21"/>
    </row>
    <row r="14" spans="1:2" ht="23.25" customHeight="1" x14ac:dyDescent="0.2">
      <c r="A14" s="22"/>
      <c r="B14" s="21"/>
    </row>
    <row r="15" spans="1:2" ht="23.25" customHeight="1" x14ac:dyDescent="0.2">
      <c r="A15" s="22"/>
      <c r="B15" s="21"/>
    </row>
    <row r="16" spans="1:2" ht="23.25" customHeight="1" x14ac:dyDescent="0.25">
      <c r="A16" s="26"/>
      <c r="B16" s="21"/>
    </row>
    <row r="17" spans="1:2" ht="20.25" customHeight="1" x14ac:dyDescent="0.25">
      <c r="A17" s="27" t="s">
        <v>128</v>
      </c>
      <c r="B17" s="21"/>
    </row>
    <row r="18" spans="1:2" ht="23.25" customHeight="1" x14ac:dyDescent="0.2">
      <c r="A18" s="22"/>
      <c r="B18" s="21"/>
    </row>
    <row r="19" spans="1:2" ht="23.25" customHeight="1" x14ac:dyDescent="0.2">
      <c r="A19" s="28"/>
      <c r="B19" s="21"/>
    </row>
    <row r="20" spans="1:2" ht="23.25" customHeight="1" x14ac:dyDescent="0.2">
      <c r="A20" t="s">
        <v>113</v>
      </c>
      <c r="B20" s="21"/>
    </row>
    <row r="21" spans="1:2" ht="23.25" customHeight="1" x14ac:dyDescent="0.2">
      <c r="A21" t="s">
        <v>114</v>
      </c>
      <c r="B21" s="21"/>
    </row>
    <row r="22" spans="1:2" ht="23.25" customHeight="1" x14ac:dyDescent="0.2">
      <c r="A22" t="s">
        <v>115</v>
      </c>
      <c r="B22" s="21"/>
    </row>
    <row r="23" spans="1:2" ht="23.25" customHeight="1" x14ac:dyDescent="0.2">
      <c r="A23" s="22"/>
      <c r="B23" s="21"/>
    </row>
    <row r="24" spans="1:2" ht="23.25" customHeight="1" x14ac:dyDescent="0.2">
      <c r="A24" s="29"/>
      <c r="B24" s="21"/>
    </row>
    <row r="25" spans="1:2" x14ac:dyDescent="0.2">
      <c r="A25" s="22" t="s">
        <v>92</v>
      </c>
    </row>
    <row r="26" spans="1:2" x14ac:dyDescent="0.2">
      <c r="A26" s="22" t="s">
        <v>93</v>
      </c>
    </row>
    <row r="27" spans="1:2" x14ac:dyDescent="0.2">
      <c r="A27" s="22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J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style="1" customWidth="1"/>
    <col min="2" max="2" width="39.7109375" style="31" customWidth="1"/>
    <col min="3" max="3" width="18" style="32" customWidth="1"/>
    <col min="4" max="8" width="16.7109375" style="33" customWidth="1"/>
    <col min="9" max="16384" width="9.140625" style="1"/>
  </cols>
  <sheetData>
    <row r="1" spans="1:10" ht="20.100000000000001" customHeight="1" x14ac:dyDescent="0.25">
      <c r="A1" s="30"/>
      <c r="B1" s="31" t="str">
        <f>Cover!A9</f>
        <v>Univerzitná nemocnica Martin</v>
      </c>
      <c r="H1" s="33" t="s">
        <v>99</v>
      </c>
      <c r="I1" s="48"/>
      <c r="J1" s="48"/>
    </row>
    <row r="2" spans="1:10" ht="20.100000000000001" customHeight="1" x14ac:dyDescent="0.2">
      <c r="A2" s="237" t="s">
        <v>0</v>
      </c>
      <c r="B2" s="238"/>
      <c r="C2" s="231" t="s">
        <v>9</v>
      </c>
      <c r="D2" s="232"/>
      <c r="E2" s="233"/>
      <c r="F2" s="234" t="s">
        <v>10</v>
      </c>
      <c r="G2" s="235"/>
      <c r="H2" s="236"/>
    </row>
    <row r="3" spans="1:10" ht="20.100000000000001" customHeight="1" x14ac:dyDescent="0.2">
      <c r="A3" s="239"/>
      <c r="B3" s="240"/>
      <c r="C3" s="231" t="s">
        <v>129</v>
      </c>
      <c r="D3" s="232"/>
      <c r="E3" s="233"/>
      <c r="F3" s="234" t="s">
        <v>130</v>
      </c>
      <c r="G3" s="235"/>
      <c r="H3" s="236"/>
    </row>
    <row r="4" spans="1:10" ht="20.100000000000001" customHeight="1" x14ac:dyDescent="0.2">
      <c r="A4" s="241"/>
      <c r="B4" s="240"/>
      <c r="C4" s="114" t="s">
        <v>11</v>
      </c>
      <c r="D4" s="115" t="s">
        <v>12</v>
      </c>
      <c r="E4" s="115" t="s">
        <v>72</v>
      </c>
      <c r="F4" s="114" t="s">
        <v>11</v>
      </c>
      <c r="G4" s="115" t="s">
        <v>12</v>
      </c>
      <c r="H4" s="115" t="s">
        <v>72</v>
      </c>
    </row>
    <row r="5" spans="1:10" ht="20.100000000000001" customHeight="1" x14ac:dyDescent="0.2">
      <c r="A5" s="87" t="s">
        <v>51</v>
      </c>
      <c r="B5" s="89"/>
      <c r="C5" s="93"/>
      <c r="D5" s="91"/>
      <c r="E5" s="91"/>
      <c r="F5" s="93"/>
      <c r="G5" s="91"/>
      <c r="H5" s="92"/>
    </row>
    <row r="6" spans="1:10" ht="20.100000000000001" customHeight="1" x14ac:dyDescent="0.2">
      <c r="A6" s="34">
        <v>1</v>
      </c>
      <c r="B6" s="90" t="s">
        <v>13</v>
      </c>
      <c r="C6" s="206">
        <v>5633.3333333333312</v>
      </c>
      <c r="D6" s="189">
        <v>5670.1240699999998</v>
      </c>
      <c r="E6" s="185">
        <f t="shared" ref="E6:E14" si="0">D6/C6</f>
        <v>1.0065309000000005</v>
      </c>
      <c r="F6" s="194">
        <v>61966.666666666628</v>
      </c>
      <c r="G6" s="194">
        <v>62693.463920000002</v>
      </c>
      <c r="H6" s="174">
        <f>G6/F6</f>
        <v>1.011728842173212</v>
      </c>
    </row>
    <row r="7" spans="1:10" ht="20.100000000000001" customHeight="1" x14ac:dyDescent="0.2">
      <c r="A7" s="34">
        <v>2</v>
      </c>
      <c r="B7" s="9" t="s">
        <v>14</v>
      </c>
      <c r="C7" s="206">
        <v>1616.6666666666672</v>
      </c>
      <c r="D7" s="189">
        <v>1620.0680600000001</v>
      </c>
      <c r="E7" s="185">
        <f t="shared" si="0"/>
        <v>1.002103954639175</v>
      </c>
      <c r="F7" s="194">
        <v>17783.333333333343</v>
      </c>
      <c r="G7" s="194">
        <v>17609.18146</v>
      </c>
      <c r="H7" s="176">
        <f t="shared" ref="H7:H34" si="1">G7/F7</f>
        <v>0.99020701743205197</v>
      </c>
    </row>
    <row r="8" spans="1:10" ht="20.100000000000001" customHeight="1" x14ac:dyDescent="0.2">
      <c r="A8" s="34">
        <v>3</v>
      </c>
      <c r="B8" s="6" t="s">
        <v>15</v>
      </c>
      <c r="C8" s="206">
        <v>458.33333364409884</v>
      </c>
      <c r="D8" s="189">
        <v>574.30907999999999</v>
      </c>
      <c r="E8" s="185">
        <f t="shared" si="0"/>
        <v>1.2530379918776706</v>
      </c>
      <c r="F8" s="194">
        <v>5041.6666700850874</v>
      </c>
      <c r="G8" s="194">
        <v>5040.6239599999999</v>
      </c>
      <c r="H8" s="176">
        <f t="shared" si="1"/>
        <v>0.99979318147086671</v>
      </c>
    </row>
    <row r="9" spans="1:10" ht="20.100000000000001" customHeight="1" x14ac:dyDescent="0.2">
      <c r="A9" s="86">
        <v>4</v>
      </c>
      <c r="B9" s="109" t="s">
        <v>16</v>
      </c>
      <c r="C9" s="164">
        <v>7708.3333336440974</v>
      </c>
      <c r="D9" s="164">
        <v>7864.5012099999994</v>
      </c>
      <c r="E9" s="186">
        <f t="shared" si="0"/>
        <v>1.0202596163913003</v>
      </c>
      <c r="F9" s="164">
        <v>84791.666670085062</v>
      </c>
      <c r="G9" s="164">
        <v>85343.269339999999</v>
      </c>
      <c r="H9" s="177">
        <f t="shared" si="1"/>
        <v>1.0065053877530343</v>
      </c>
    </row>
    <row r="10" spans="1:10" s="50" customFormat="1" ht="20.100000000000001" customHeight="1" x14ac:dyDescent="0.2">
      <c r="A10" s="51">
        <v>5</v>
      </c>
      <c r="B10" s="52" t="s">
        <v>17</v>
      </c>
      <c r="C10" s="206">
        <v>623.33333333333326</v>
      </c>
      <c r="D10" s="189">
        <v>401.24541999999997</v>
      </c>
      <c r="E10" s="187">
        <f t="shared" si="0"/>
        <v>0.64370922994652413</v>
      </c>
      <c r="F10" s="194">
        <v>6909.1666666666642</v>
      </c>
      <c r="G10" s="194">
        <v>4701.0326500000001</v>
      </c>
      <c r="H10" s="176">
        <f t="shared" si="1"/>
        <v>0.68040515981184446</v>
      </c>
    </row>
    <row r="11" spans="1:10" s="50" customFormat="1" ht="20.100000000000001" customHeight="1" x14ac:dyDescent="0.2">
      <c r="A11" s="72">
        <v>6</v>
      </c>
      <c r="B11" s="63" t="s">
        <v>52</v>
      </c>
      <c r="C11" s="206">
        <v>25.000000000000004</v>
      </c>
      <c r="D11" s="189">
        <v>2909.9024399999998</v>
      </c>
      <c r="E11" s="187">
        <f t="shared" si="0"/>
        <v>116.39609759999998</v>
      </c>
      <c r="F11" s="194">
        <v>275.00000000000006</v>
      </c>
      <c r="G11" s="194">
        <v>14589.64572</v>
      </c>
      <c r="H11" s="176">
        <f t="shared" si="1"/>
        <v>53.053257163636353</v>
      </c>
    </row>
    <row r="12" spans="1:10" s="50" customFormat="1" ht="20.100000000000001" customHeight="1" x14ac:dyDescent="0.2">
      <c r="A12" s="72">
        <v>7</v>
      </c>
      <c r="B12" s="63" t="s">
        <v>53</v>
      </c>
      <c r="C12" s="206">
        <v>200.00000000000003</v>
      </c>
      <c r="D12" s="189">
        <v>171.17655999999999</v>
      </c>
      <c r="E12" s="187">
        <f t="shared" si="0"/>
        <v>0.85588279999999983</v>
      </c>
      <c r="F12" s="194">
        <v>2200.0000000000005</v>
      </c>
      <c r="G12" s="194">
        <v>2015.18226</v>
      </c>
      <c r="H12" s="176">
        <f t="shared" si="1"/>
        <v>0.91599193636363618</v>
      </c>
    </row>
    <row r="13" spans="1:10" ht="20.100000000000001" customHeight="1" x14ac:dyDescent="0.2">
      <c r="A13" s="72">
        <v>8</v>
      </c>
      <c r="B13" s="63" t="s">
        <v>54</v>
      </c>
      <c r="C13" s="206">
        <v>32.166666666666664</v>
      </c>
      <c r="D13" s="189">
        <v>31.365459999999999</v>
      </c>
      <c r="E13" s="187">
        <f t="shared" si="0"/>
        <v>0.97509202072538859</v>
      </c>
      <c r="F13" s="194">
        <v>447.83333333333343</v>
      </c>
      <c r="G13" s="194">
        <v>516.45116999999993</v>
      </c>
      <c r="H13" s="176">
        <f t="shared" si="1"/>
        <v>1.1532218161518417</v>
      </c>
    </row>
    <row r="14" spans="1:10" ht="20.100000000000001" customHeight="1" x14ac:dyDescent="0.2">
      <c r="A14" s="108">
        <v>9</v>
      </c>
      <c r="B14" s="124" t="s">
        <v>18</v>
      </c>
      <c r="C14" s="165">
        <v>8388.8333336440974</v>
      </c>
      <c r="D14" s="214">
        <v>11207.01453</v>
      </c>
      <c r="E14" s="218">
        <f t="shared" si="0"/>
        <v>1.3359443541515312</v>
      </c>
      <c r="F14" s="165">
        <v>92423.666670085062</v>
      </c>
      <c r="G14" s="165">
        <v>105150.39887999999</v>
      </c>
      <c r="H14" s="198">
        <f t="shared" si="1"/>
        <v>1.1376999276099291</v>
      </c>
    </row>
    <row r="15" spans="1:10" ht="20.100000000000001" customHeight="1" x14ac:dyDescent="0.2">
      <c r="A15" s="87" t="s">
        <v>19</v>
      </c>
      <c r="B15" s="89"/>
      <c r="C15" s="207"/>
      <c r="D15" s="215"/>
      <c r="E15" s="217"/>
      <c r="F15" s="195"/>
      <c r="G15" s="195"/>
      <c r="H15" s="197"/>
    </row>
    <row r="16" spans="1:10" ht="20.100000000000001" customHeight="1" x14ac:dyDescent="0.2">
      <c r="A16" s="34">
        <v>10</v>
      </c>
      <c r="B16" s="88" t="s">
        <v>20</v>
      </c>
      <c r="C16" s="206">
        <v>7155.7630606645898</v>
      </c>
      <c r="D16" s="189">
        <v>7237.3331100000005</v>
      </c>
      <c r="E16" s="185">
        <f t="shared" ref="E16:E34" si="2">D16/C16</f>
        <v>1.0113992104886484</v>
      </c>
      <c r="F16" s="194">
        <v>66347.153442465249</v>
      </c>
      <c r="G16" s="194">
        <v>71922.450939999995</v>
      </c>
      <c r="H16" s="174">
        <f t="shared" si="1"/>
        <v>1.0840322034670187</v>
      </c>
    </row>
    <row r="17" spans="1:8" ht="20.100000000000001" customHeight="1" x14ac:dyDescent="0.2">
      <c r="A17" s="75">
        <v>41285</v>
      </c>
      <c r="B17" s="78" t="s">
        <v>21</v>
      </c>
      <c r="C17" s="206">
        <v>1233.3333333333335</v>
      </c>
      <c r="D17" s="189">
        <v>1992.1487999999999</v>
      </c>
      <c r="E17" s="187">
        <f t="shared" si="2"/>
        <v>1.6152557837837835</v>
      </c>
      <c r="F17" s="194">
        <v>13566.666666666672</v>
      </c>
      <c r="G17" s="194">
        <v>17167.819449999999</v>
      </c>
      <c r="H17" s="176">
        <f t="shared" si="1"/>
        <v>1.2654412371007366</v>
      </c>
    </row>
    <row r="18" spans="1:8" ht="20.100000000000001" customHeight="1" x14ac:dyDescent="0.2">
      <c r="A18" s="84">
        <v>41316</v>
      </c>
      <c r="B18" s="36" t="s">
        <v>83</v>
      </c>
      <c r="C18" s="206">
        <v>141.66666666666669</v>
      </c>
      <c r="D18" s="189">
        <v>136.40951999999999</v>
      </c>
      <c r="E18" s="187">
        <f t="shared" si="2"/>
        <v>0.96289072941176446</v>
      </c>
      <c r="F18" s="194">
        <v>1558.3333333333339</v>
      </c>
      <c r="G18" s="194">
        <v>1460.88086</v>
      </c>
      <c r="H18" s="176">
        <f t="shared" si="1"/>
        <v>0.93746365347593541</v>
      </c>
    </row>
    <row r="19" spans="1:8" ht="20.100000000000001" customHeight="1" x14ac:dyDescent="0.2">
      <c r="A19" s="84">
        <v>41344</v>
      </c>
      <c r="B19" s="36" t="s">
        <v>84</v>
      </c>
      <c r="C19" s="206">
        <v>108.333</v>
      </c>
      <c r="D19" s="189">
        <v>256.12887999999998</v>
      </c>
      <c r="E19" s="187">
        <f t="shared" si="2"/>
        <v>2.3642738593041823</v>
      </c>
      <c r="F19" s="194">
        <v>1191.663</v>
      </c>
      <c r="G19" s="194">
        <v>1805.7064700000001</v>
      </c>
      <c r="H19" s="176">
        <f t="shared" si="1"/>
        <v>1.5152828190520307</v>
      </c>
    </row>
    <row r="20" spans="1:8" ht="20.100000000000001" customHeight="1" x14ac:dyDescent="0.2">
      <c r="A20" s="84">
        <v>41375</v>
      </c>
      <c r="B20" s="35" t="s">
        <v>85</v>
      </c>
      <c r="C20" s="206">
        <v>1558.3336669999999</v>
      </c>
      <c r="D20" s="189">
        <v>1860.48756</v>
      </c>
      <c r="E20" s="187">
        <f t="shared" si="2"/>
        <v>1.1938955047937112</v>
      </c>
      <c r="F20" s="194">
        <v>17141.670336999996</v>
      </c>
      <c r="G20" s="194">
        <v>18220.2333</v>
      </c>
      <c r="H20" s="176">
        <f t="shared" si="1"/>
        <v>1.0629205288513772</v>
      </c>
    </row>
    <row r="21" spans="1:8" ht="20.100000000000001" customHeight="1" x14ac:dyDescent="0.2">
      <c r="A21" s="84">
        <v>41405</v>
      </c>
      <c r="B21" s="35" t="s">
        <v>22</v>
      </c>
      <c r="C21" s="206">
        <v>184.75</v>
      </c>
      <c r="D21" s="189">
        <v>245.25906000000001</v>
      </c>
      <c r="E21" s="187">
        <f t="shared" si="2"/>
        <v>1.3275185926928281</v>
      </c>
      <c r="F21" s="194">
        <v>2032.25</v>
      </c>
      <c r="G21" s="194">
        <v>2287.9395</v>
      </c>
      <c r="H21" s="176">
        <f t="shared" si="1"/>
        <v>1.1258159675236805</v>
      </c>
    </row>
    <row r="22" spans="1:8" ht="20.100000000000001" customHeight="1" x14ac:dyDescent="0.2">
      <c r="A22" s="85">
        <v>11</v>
      </c>
      <c r="B22" s="127" t="s">
        <v>23</v>
      </c>
      <c r="C22" s="166">
        <v>3226.4166670000004</v>
      </c>
      <c r="D22" s="166">
        <v>4490.4338200000002</v>
      </c>
      <c r="E22" s="188">
        <f t="shared" si="2"/>
        <v>1.391771207336129</v>
      </c>
      <c r="F22" s="166">
        <v>35490.583337000004</v>
      </c>
      <c r="G22" s="166">
        <v>40942.579579999998</v>
      </c>
      <c r="H22" s="178">
        <f t="shared" si="1"/>
        <v>1.15361810740699</v>
      </c>
    </row>
    <row r="23" spans="1:8" ht="20.100000000000001" customHeight="1" x14ac:dyDescent="0.2">
      <c r="A23" s="34">
        <v>12</v>
      </c>
      <c r="B23" s="36" t="s">
        <v>24</v>
      </c>
      <c r="C23" s="206">
        <v>155.00920510646426</v>
      </c>
      <c r="D23" s="189">
        <v>165.52771999999999</v>
      </c>
      <c r="E23" s="187">
        <f t="shared" si="2"/>
        <v>1.0678573565119009</v>
      </c>
      <c r="F23" s="194">
        <v>1606.0895296404647</v>
      </c>
      <c r="G23" s="194">
        <v>1581.4584499999999</v>
      </c>
      <c r="H23" s="176">
        <f t="shared" si="1"/>
        <v>0.98466394358104148</v>
      </c>
    </row>
    <row r="24" spans="1:8" ht="20.100000000000001" customHeight="1" x14ac:dyDescent="0.2">
      <c r="A24" s="34">
        <v>13</v>
      </c>
      <c r="B24" s="35" t="s">
        <v>25</v>
      </c>
      <c r="C24" s="206">
        <v>83.333333333333343</v>
      </c>
      <c r="D24" s="189">
        <v>103.62363999999999</v>
      </c>
      <c r="E24" s="187">
        <f t="shared" si="2"/>
        <v>1.2434836799999998</v>
      </c>
      <c r="F24" s="194">
        <v>916.66666666666697</v>
      </c>
      <c r="G24" s="194">
        <v>1127.1165699999999</v>
      </c>
      <c r="H24" s="176">
        <f t="shared" si="1"/>
        <v>1.2295817127272721</v>
      </c>
    </row>
    <row r="25" spans="1:8" ht="20.100000000000001" customHeight="1" x14ac:dyDescent="0.2">
      <c r="A25" s="34">
        <v>14</v>
      </c>
      <c r="B25" s="35" t="s">
        <v>26</v>
      </c>
      <c r="C25" s="206">
        <v>461.51666666666665</v>
      </c>
      <c r="D25" s="189">
        <v>556.79419999999993</v>
      </c>
      <c r="E25" s="187">
        <f t="shared" si="2"/>
        <v>1.2064444043190927</v>
      </c>
      <c r="F25" s="194">
        <v>5236.6833333333316</v>
      </c>
      <c r="G25" s="194">
        <v>4997.6808099999998</v>
      </c>
      <c r="H25" s="176">
        <f t="shared" si="1"/>
        <v>0.95435994347567354</v>
      </c>
    </row>
    <row r="26" spans="1:8" ht="20.100000000000001" customHeight="1" x14ac:dyDescent="0.2">
      <c r="A26" s="37">
        <v>15</v>
      </c>
      <c r="B26" s="38" t="s">
        <v>7</v>
      </c>
      <c r="C26" s="206">
        <v>12.500000000000059</v>
      </c>
      <c r="D26" s="189">
        <v>0</v>
      </c>
      <c r="E26" s="187">
        <f>D26/C26</f>
        <v>0</v>
      </c>
      <c r="F26" s="194">
        <v>137.50000000000065</v>
      </c>
      <c r="G26" s="194">
        <v>0</v>
      </c>
      <c r="H26" s="176">
        <f t="shared" ref="H26" si="3">G26/F26</f>
        <v>0</v>
      </c>
    </row>
    <row r="27" spans="1:8" ht="20.100000000000001" customHeight="1" x14ac:dyDescent="0.2">
      <c r="A27" s="125">
        <v>16</v>
      </c>
      <c r="B27" s="126" t="s">
        <v>27</v>
      </c>
      <c r="C27" s="167">
        <v>11094.538932771055</v>
      </c>
      <c r="D27" s="167">
        <v>12553.712490000002</v>
      </c>
      <c r="E27" s="190">
        <f t="shared" si="2"/>
        <v>1.1315217843725656</v>
      </c>
      <c r="F27" s="167">
        <v>109734.67630910572</v>
      </c>
      <c r="G27" s="167">
        <v>120571.28635000001</v>
      </c>
      <c r="H27" s="179">
        <f t="shared" si="1"/>
        <v>1.0987528318794073</v>
      </c>
    </row>
    <row r="28" spans="1:8" ht="20.100000000000001" customHeight="1" x14ac:dyDescent="0.2">
      <c r="A28" s="110">
        <v>17</v>
      </c>
      <c r="B28" s="111" t="s">
        <v>28</v>
      </c>
      <c r="C28" s="208">
        <v>-2705.7055991269572</v>
      </c>
      <c r="D28" s="216">
        <v>-1346.6979600000013</v>
      </c>
      <c r="E28" s="191">
        <f t="shared" si="2"/>
        <v>0.49772523678649178</v>
      </c>
      <c r="F28" s="216">
        <v>-17311.00963902066</v>
      </c>
      <c r="G28" s="216">
        <v>-15420.887470000016</v>
      </c>
      <c r="H28" s="180">
        <f t="shared" si="1"/>
        <v>0.89081386883638902</v>
      </c>
    </row>
    <row r="29" spans="1:8" ht="20.100000000000001" customHeight="1" x14ac:dyDescent="0.2">
      <c r="A29" s="53">
        <v>43483</v>
      </c>
      <c r="B29" s="38" t="s">
        <v>29</v>
      </c>
      <c r="C29" s="206">
        <v>158.33333333333329</v>
      </c>
      <c r="D29" s="189">
        <v>184.04148000000001</v>
      </c>
      <c r="E29" s="187">
        <f t="shared" si="2"/>
        <v>1.1623672421052635</v>
      </c>
      <c r="F29" s="194">
        <v>1741.6666666666661</v>
      </c>
      <c r="G29" s="194">
        <v>1849.6869399999998</v>
      </c>
      <c r="H29" s="176">
        <f t="shared" si="1"/>
        <v>1.0620212095693782</v>
      </c>
    </row>
    <row r="30" spans="1:8" ht="20.100000000000001" customHeight="1" x14ac:dyDescent="0.2">
      <c r="A30" s="53">
        <v>43514</v>
      </c>
      <c r="B30" s="38" t="s">
        <v>55</v>
      </c>
      <c r="C30" s="206">
        <v>200.00000000000003</v>
      </c>
      <c r="D30" s="189">
        <v>171.17655999999999</v>
      </c>
      <c r="E30" s="187">
        <f t="shared" si="2"/>
        <v>0.85588279999999983</v>
      </c>
      <c r="F30" s="194">
        <v>2200.0000000000005</v>
      </c>
      <c r="G30" s="194">
        <v>2015.18226</v>
      </c>
      <c r="H30" s="176">
        <f t="shared" si="1"/>
        <v>0.91599193636363618</v>
      </c>
    </row>
    <row r="31" spans="1:8" ht="20.100000000000001" customHeight="1" x14ac:dyDescent="0.2">
      <c r="A31" s="37">
        <v>19</v>
      </c>
      <c r="B31" s="38" t="s">
        <v>30</v>
      </c>
      <c r="C31" s="206">
        <v>0</v>
      </c>
      <c r="D31" s="189">
        <v>0</v>
      </c>
      <c r="E31" s="187" t="e">
        <f t="shared" si="2"/>
        <v>#DIV/0!</v>
      </c>
      <c r="F31" s="194">
        <v>0</v>
      </c>
      <c r="G31" s="194">
        <v>0.41376000000000002</v>
      </c>
      <c r="H31" s="176" t="e">
        <f t="shared" si="1"/>
        <v>#DIV/0!</v>
      </c>
    </row>
    <row r="32" spans="1:8" ht="20.100000000000001" customHeight="1" x14ac:dyDescent="0.2">
      <c r="A32" s="37">
        <v>20</v>
      </c>
      <c r="B32" s="38" t="s">
        <v>31</v>
      </c>
      <c r="C32" s="206">
        <v>0</v>
      </c>
      <c r="D32" s="189">
        <v>0.46962999999999999</v>
      </c>
      <c r="E32" s="187" t="e">
        <f t="shared" si="2"/>
        <v>#DIV/0!</v>
      </c>
      <c r="F32" s="194">
        <v>199.80033333333336</v>
      </c>
      <c r="G32" s="194">
        <v>151.60184999999996</v>
      </c>
      <c r="H32" s="176">
        <f t="shared" si="1"/>
        <v>0.75876675214088707</v>
      </c>
    </row>
    <row r="33" spans="1:8" ht="20.100000000000001" customHeight="1" x14ac:dyDescent="0.2">
      <c r="A33" s="37">
        <v>21</v>
      </c>
      <c r="B33" s="38" t="s">
        <v>32</v>
      </c>
      <c r="C33" s="206">
        <v>0</v>
      </c>
      <c r="D33" s="189">
        <v>0</v>
      </c>
      <c r="E33" s="187" t="e">
        <f t="shared" si="2"/>
        <v>#DIV/0!</v>
      </c>
      <c r="F33" s="194">
        <v>60</v>
      </c>
      <c r="G33" s="194">
        <v>0</v>
      </c>
      <c r="H33" s="176">
        <f t="shared" si="1"/>
        <v>0</v>
      </c>
    </row>
    <row r="34" spans="1:8" ht="20.100000000000001" customHeight="1" x14ac:dyDescent="0.2">
      <c r="A34" s="112">
        <v>22</v>
      </c>
      <c r="B34" s="113" t="s">
        <v>33</v>
      </c>
      <c r="C34" s="168">
        <v>-2864.0389324602907</v>
      </c>
      <c r="D34" s="168">
        <v>-1531.2090700000015</v>
      </c>
      <c r="E34" s="192">
        <f t="shared" si="2"/>
        <v>0.53463277075100701</v>
      </c>
      <c r="F34" s="168">
        <v>-19312.476639020657</v>
      </c>
      <c r="G34" s="168">
        <v>-17422.590020000014</v>
      </c>
      <c r="H34" s="192">
        <f t="shared" si="1"/>
        <v>0.90214167481750396</v>
      </c>
    </row>
    <row r="35" spans="1:8" ht="20.100000000000001" customHeight="1" x14ac:dyDescent="0.2">
      <c r="A35" s="74"/>
      <c r="B35" s="117" t="s">
        <v>68</v>
      </c>
      <c r="C35" s="169"/>
      <c r="D35" s="209"/>
      <c r="E35" s="169"/>
      <c r="F35" s="196"/>
      <c r="G35" s="196"/>
      <c r="H35" s="211"/>
    </row>
    <row r="36" spans="1:8" ht="20.100000000000001" customHeight="1" x14ac:dyDescent="0.2">
      <c r="A36" s="74"/>
      <c r="B36" s="76" t="s">
        <v>69</v>
      </c>
      <c r="C36" s="170"/>
      <c r="D36" s="172">
        <v>455.89</v>
      </c>
      <c r="E36" s="170"/>
      <c r="F36" s="171"/>
      <c r="G36" s="171">
        <v>441.59</v>
      </c>
      <c r="H36" s="181"/>
    </row>
    <row r="37" spans="1:8" ht="20.100000000000001" customHeight="1" x14ac:dyDescent="0.2">
      <c r="A37" s="74"/>
      <c r="B37" s="116" t="s">
        <v>95</v>
      </c>
      <c r="C37" s="172"/>
      <c r="D37" s="172">
        <v>2492</v>
      </c>
      <c r="E37" s="172"/>
      <c r="F37" s="173"/>
      <c r="G37" s="194">
        <v>28666</v>
      </c>
      <c r="H37" s="181"/>
    </row>
    <row r="38" spans="1:8" ht="20.100000000000001" customHeight="1" x14ac:dyDescent="0.2">
      <c r="A38" s="74"/>
      <c r="B38" s="77"/>
      <c r="C38" s="193"/>
      <c r="D38" s="210"/>
      <c r="E38" s="193"/>
      <c r="F38" s="182"/>
      <c r="G38" s="182"/>
      <c r="H38" s="182"/>
    </row>
    <row r="39" spans="1:8" ht="20.100000000000001" customHeight="1" x14ac:dyDescent="0.2">
      <c r="A39" s="13"/>
      <c r="B39" s="159" t="s">
        <v>97</v>
      </c>
      <c r="C39" s="194"/>
      <c r="D39" s="189">
        <v>5233.4324400000041</v>
      </c>
      <c r="E39" s="194"/>
      <c r="F39" s="212"/>
      <c r="G39" s="175">
        <v>50985.984960000002</v>
      </c>
      <c r="H39" s="213"/>
    </row>
    <row r="40" spans="1:8" ht="20.100000000000001" customHeight="1" x14ac:dyDescent="0.2">
      <c r="B40" s="159" t="s">
        <v>98</v>
      </c>
      <c r="C40" s="194"/>
      <c r="D40" s="189">
        <v>4958.1852699999872</v>
      </c>
      <c r="E40" s="194"/>
      <c r="F40" s="212"/>
      <c r="G40" s="175">
        <v>45234.419309999997</v>
      </c>
      <c r="H40" s="212"/>
    </row>
    <row r="41" spans="1:8" ht="20.100000000000001" customHeight="1" x14ac:dyDescent="0.2"/>
    <row r="42" spans="1:8" ht="20.100000000000001" customHeight="1" x14ac:dyDescent="0.2"/>
    <row r="43" spans="1:8" ht="20.100000000000001" customHeight="1" x14ac:dyDescent="0.2">
      <c r="B43" s="31" t="s">
        <v>96</v>
      </c>
    </row>
    <row r="44" spans="1:8" ht="20.100000000000001" customHeight="1" x14ac:dyDescent="0.2">
      <c r="B44" s="163" t="s">
        <v>131</v>
      </c>
    </row>
    <row r="45" spans="1:8" ht="20.100000000000001" customHeight="1" x14ac:dyDescent="0.2">
      <c r="B45" s="163"/>
    </row>
    <row r="46" spans="1:8" ht="20.100000000000001" customHeight="1" x14ac:dyDescent="0.2"/>
    <row r="47" spans="1:8" ht="20.100000000000001" customHeight="1" x14ac:dyDescent="0.2"/>
    <row r="48" spans="1:8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C2:E2"/>
    <mergeCell ref="F2:H2"/>
    <mergeCell ref="C3:E3"/>
    <mergeCell ref="F3:H3"/>
    <mergeCell ref="A2:B4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37"/>
  <sheetViews>
    <sheetView showGridLines="0" zoomScaleNormal="100" workbookViewId="0"/>
  </sheetViews>
  <sheetFormatPr defaultRowHeight="12.75" x14ac:dyDescent="0.2"/>
  <cols>
    <col min="1" max="1" width="4.140625" style="1" customWidth="1"/>
    <col min="2" max="2" width="30.85546875" style="1" customWidth="1"/>
    <col min="3" max="4" width="11.28515625" style="2" customWidth="1"/>
    <col min="5" max="5" width="12.140625" style="2" customWidth="1"/>
    <col min="6" max="14" width="11.28515625" style="2" customWidth="1"/>
    <col min="15" max="16384" width="9.140625" style="1"/>
  </cols>
  <sheetData>
    <row r="1" spans="1:14" ht="20.100000000000001" customHeight="1" x14ac:dyDescent="0.2">
      <c r="A1" s="3"/>
      <c r="B1" s="4" t="str">
        <f>Cover!A9</f>
        <v>Univerzitná nemocnica Martin</v>
      </c>
    </row>
    <row r="2" spans="1:14" ht="32.25" customHeight="1" x14ac:dyDescent="0.2">
      <c r="A2" s="242" t="s">
        <v>0</v>
      </c>
      <c r="B2" s="243"/>
      <c r="C2" s="94" t="s">
        <v>100</v>
      </c>
      <c r="D2" s="94" t="s">
        <v>101</v>
      </c>
      <c r="E2" s="94" t="s">
        <v>102</v>
      </c>
      <c r="F2" s="94" t="s">
        <v>103</v>
      </c>
      <c r="G2" s="94" t="s">
        <v>104</v>
      </c>
      <c r="H2" s="94" t="s">
        <v>105</v>
      </c>
      <c r="I2" s="94" t="s">
        <v>106</v>
      </c>
      <c r="J2" s="94" t="s">
        <v>107</v>
      </c>
      <c r="K2" s="94" t="s">
        <v>108</v>
      </c>
      <c r="L2" s="94" t="s">
        <v>109</v>
      </c>
      <c r="M2" s="94" t="s">
        <v>110</v>
      </c>
      <c r="N2" s="94" t="s">
        <v>111</v>
      </c>
    </row>
    <row r="3" spans="1:14" ht="20.100000000000001" customHeight="1" x14ac:dyDescent="0.2">
      <c r="A3" s="5" t="s">
        <v>1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20.100000000000001" customHeight="1" x14ac:dyDescent="0.2">
      <c r="A4" s="5" t="s">
        <v>73</v>
      </c>
      <c r="B4" s="73" t="s">
        <v>74</v>
      </c>
      <c r="C4" s="175">
        <f>C5</f>
        <v>57958.5167</v>
      </c>
      <c r="D4" s="175">
        <f t="shared" ref="D4:N4" si="0">D5</f>
        <v>58400.393299999996</v>
      </c>
      <c r="E4" s="175">
        <f t="shared" si="0"/>
        <v>58677.989320000001</v>
      </c>
      <c r="F4" s="175">
        <f t="shared" si="0"/>
        <v>59216.140770000005</v>
      </c>
      <c r="G4" s="175">
        <f t="shared" si="0"/>
        <v>59364.955240000003</v>
      </c>
      <c r="H4" s="175">
        <f t="shared" si="0"/>
        <v>59169.654409999996</v>
      </c>
      <c r="I4" s="175">
        <f t="shared" si="0"/>
        <v>59053.710509999997</v>
      </c>
      <c r="J4" s="175">
        <f t="shared" si="0"/>
        <v>58833.34231</v>
      </c>
      <c r="K4" s="175">
        <f t="shared" si="0"/>
        <v>59140.065820000003</v>
      </c>
      <c r="L4" s="175">
        <f t="shared" si="0"/>
        <v>59597.976190000001</v>
      </c>
      <c r="M4" s="175">
        <f t="shared" si="0"/>
        <v>59709.438200000004</v>
      </c>
      <c r="N4" s="175">
        <f t="shared" si="0"/>
        <v>0</v>
      </c>
    </row>
    <row r="5" spans="1:14" ht="20.100000000000001" customHeight="1" x14ac:dyDescent="0.2">
      <c r="A5" s="6">
        <v>1</v>
      </c>
      <c r="B5" s="6" t="s">
        <v>77</v>
      </c>
      <c r="C5" s="175">
        <v>57958.5167</v>
      </c>
      <c r="D5" s="189">
        <v>58400.393299999996</v>
      </c>
      <c r="E5" s="189">
        <v>58677.989320000001</v>
      </c>
      <c r="F5" s="175">
        <v>59216.140770000005</v>
      </c>
      <c r="G5" s="175">
        <v>59364.955240000003</v>
      </c>
      <c r="H5" s="175">
        <v>59169.654409999996</v>
      </c>
      <c r="I5" s="175">
        <v>59053.710509999997</v>
      </c>
      <c r="J5" s="175">
        <v>58833.34231</v>
      </c>
      <c r="K5" s="189">
        <v>59140.065820000003</v>
      </c>
      <c r="L5" s="175">
        <v>59597.976190000001</v>
      </c>
      <c r="M5" s="175">
        <v>59709.438200000004</v>
      </c>
      <c r="N5" s="175"/>
    </row>
    <row r="6" spans="1:14" ht="20.100000000000001" customHeight="1" x14ac:dyDescent="0.2">
      <c r="A6" s="5" t="s">
        <v>75</v>
      </c>
      <c r="B6" s="73" t="s">
        <v>76</v>
      </c>
      <c r="C6" s="175">
        <f>SUM(C7:C9)</f>
        <v>22205.40251</v>
      </c>
      <c r="D6" s="175">
        <f t="shared" ref="D6:N6" si="1">SUM(D7:D9)</f>
        <v>22693.845269999998</v>
      </c>
      <c r="E6" s="175">
        <f t="shared" si="1"/>
        <v>24054.297010000002</v>
      </c>
      <c r="F6" s="175">
        <f t="shared" si="1"/>
        <v>24644.96357</v>
      </c>
      <c r="G6" s="175">
        <f t="shared" si="1"/>
        <v>24328.216990000001</v>
      </c>
      <c r="H6" s="175">
        <f t="shared" si="1"/>
        <v>30963.648379999999</v>
      </c>
      <c r="I6" s="175">
        <f t="shared" si="1"/>
        <v>26578.114870000001</v>
      </c>
      <c r="J6" s="175">
        <f t="shared" si="1"/>
        <v>27284.524170000004</v>
      </c>
      <c r="K6" s="175">
        <f t="shared" si="1"/>
        <v>26168.468070000003</v>
      </c>
      <c r="L6" s="175">
        <f t="shared" si="1"/>
        <v>26950.544029999997</v>
      </c>
      <c r="M6" s="175">
        <f>SUM(M7:M9)</f>
        <v>27134.516110000004</v>
      </c>
      <c r="N6" s="175">
        <f t="shared" si="1"/>
        <v>0</v>
      </c>
    </row>
    <row r="7" spans="1:14" ht="20.100000000000001" customHeight="1" x14ac:dyDescent="0.2">
      <c r="A7" s="83">
        <v>1</v>
      </c>
      <c r="B7" s="73" t="s">
        <v>3</v>
      </c>
      <c r="C7" s="175">
        <v>5102.0881399999998</v>
      </c>
      <c r="D7" s="189">
        <v>5259.2447699999993</v>
      </c>
      <c r="E7" s="189">
        <v>6397.31621</v>
      </c>
      <c r="F7" s="175">
        <v>6017.6494499999999</v>
      </c>
      <c r="G7" s="175">
        <v>5702.9821400000001</v>
      </c>
      <c r="H7" s="175">
        <v>5567.3025499999994</v>
      </c>
      <c r="I7" s="175">
        <v>5351.96047</v>
      </c>
      <c r="J7" s="175">
        <v>5540.5214599999999</v>
      </c>
      <c r="K7" s="189">
        <v>5439.6321799999996</v>
      </c>
      <c r="L7" s="175">
        <v>6639.2765300000001</v>
      </c>
      <c r="M7" s="175">
        <v>6047.3570799999998</v>
      </c>
      <c r="N7" s="175"/>
    </row>
    <row r="8" spans="1:14" ht="20.100000000000001" customHeight="1" x14ac:dyDescent="0.2">
      <c r="A8" s="83">
        <v>2</v>
      </c>
      <c r="B8" s="6" t="s">
        <v>2</v>
      </c>
      <c r="C8" s="175">
        <v>15485.89313</v>
      </c>
      <c r="D8" s="189">
        <v>15983.81286</v>
      </c>
      <c r="E8" s="189">
        <v>14414.776300000001</v>
      </c>
      <c r="F8" s="175">
        <v>15497.943859999999</v>
      </c>
      <c r="G8" s="175">
        <v>15299.223099999999</v>
      </c>
      <c r="H8" s="175">
        <v>14938.345949999999</v>
      </c>
      <c r="I8" s="175">
        <f>14868.47833+2.07831</f>
        <v>14870.556640000001</v>
      </c>
      <c r="J8" s="175">
        <v>14735.282730000001</v>
      </c>
      <c r="K8" s="189">
        <v>14952.41432</v>
      </c>
      <c r="L8" s="175">
        <v>14963.73243</v>
      </c>
      <c r="M8" s="175">
        <v>14745.490330000001</v>
      </c>
      <c r="N8" s="175"/>
    </row>
    <row r="9" spans="1:14" ht="20.100000000000001" customHeight="1" x14ac:dyDescent="0.2">
      <c r="A9" s="83">
        <v>3</v>
      </c>
      <c r="B9" s="6" t="s">
        <v>78</v>
      </c>
      <c r="C9" s="175">
        <v>1617.4212399999999</v>
      </c>
      <c r="D9" s="189">
        <v>1450.78764</v>
      </c>
      <c r="E9" s="189">
        <v>3242.2044999999998</v>
      </c>
      <c r="F9" s="175">
        <v>3129.3702599999997</v>
      </c>
      <c r="G9" s="175">
        <v>3326.0117500000001</v>
      </c>
      <c r="H9" s="175">
        <v>10457.999880000001</v>
      </c>
      <c r="I9" s="175">
        <v>6355.5977599999997</v>
      </c>
      <c r="J9" s="175">
        <v>7008.7199800000008</v>
      </c>
      <c r="K9" s="189">
        <v>5776.4215700000004</v>
      </c>
      <c r="L9" s="175">
        <v>5347.5350699999999</v>
      </c>
      <c r="M9" s="175">
        <v>6341.6687000000002</v>
      </c>
      <c r="N9" s="175"/>
    </row>
    <row r="10" spans="1:14" ht="20.100000000000001" customHeight="1" x14ac:dyDescent="0.2">
      <c r="A10" s="81" t="s">
        <v>82</v>
      </c>
      <c r="B10" s="6" t="s">
        <v>71</v>
      </c>
      <c r="C10" s="199">
        <v>9.3889200000000006</v>
      </c>
      <c r="D10" s="189">
        <v>9.5539199999999997</v>
      </c>
      <c r="E10" s="189">
        <v>8.0183900000000001</v>
      </c>
      <c r="F10" s="199">
        <v>8.9908799999999989</v>
      </c>
      <c r="G10" s="199">
        <v>9.0056900000000013</v>
      </c>
      <c r="H10" s="199">
        <v>60.213039999999999</v>
      </c>
      <c r="I10" s="199">
        <v>72.102399999999989</v>
      </c>
      <c r="J10" s="199">
        <v>71.432240000000007</v>
      </c>
      <c r="K10" s="189">
        <v>46.026559999999996</v>
      </c>
      <c r="L10" s="199">
        <v>8.9883100000000002</v>
      </c>
      <c r="M10" s="199">
        <v>10.98658</v>
      </c>
      <c r="N10" s="199"/>
    </row>
    <row r="11" spans="1:14" ht="20.100000000000001" customHeight="1" x14ac:dyDescent="0.2">
      <c r="A11" s="128"/>
      <c r="B11" s="129" t="s">
        <v>4</v>
      </c>
      <c r="C11" s="200">
        <f>C4+C6+C10</f>
        <v>80173.30812999999</v>
      </c>
      <c r="D11" s="200">
        <f t="shared" ref="D11:N11" si="2">D4+D6+D10</f>
        <v>81103.792489999993</v>
      </c>
      <c r="E11" s="200">
        <f t="shared" si="2"/>
        <v>82740.30472</v>
      </c>
      <c r="F11" s="200">
        <f t="shared" si="2"/>
        <v>83870.095220000003</v>
      </c>
      <c r="G11" s="200">
        <f t="shared" si="2"/>
        <v>83702.177920000002</v>
      </c>
      <c r="H11" s="200">
        <f t="shared" si="2"/>
        <v>90193.515829999989</v>
      </c>
      <c r="I11" s="200">
        <f t="shared" si="2"/>
        <v>85703.927779999998</v>
      </c>
      <c r="J11" s="200">
        <f t="shared" si="2"/>
        <v>86189.298719999992</v>
      </c>
      <c r="K11" s="200">
        <f t="shared" si="2"/>
        <v>85354.560450000004</v>
      </c>
      <c r="L11" s="200">
        <f t="shared" si="2"/>
        <v>86557.508530000006</v>
      </c>
      <c r="M11" s="200">
        <f t="shared" si="2"/>
        <v>86854.940889999998</v>
      </c>
      <c r="N11" s="200">
        <f t="shared" si="2"/>
        <v>0</v>
      </c>
    </row>
    <row r="12" spans="1:14" ht="20.100000000000001" customHeight="1" x14ac:dyDescent="0.2">
      <c r="A12" s="8" t="s">
        <v>65</v>
      </c>
      <c r="B12" s="6"/>
      <c r="C12" s="201"/>
      <c r="D12" s="201"/>
      <c r="E12" s="201"/>
      <c r="F12" s="201"/>
      <c r="G12" s="201"/>
      <c r="H12" s="201"/>
      <c r="I12" s="205"/>
      <c r="J12" s="201"/>
      <c r="K12" s="201"/>
      <c r="L12" s="201"/>
      <c r="M12" s="201"/>
      <c r="N12" s="201"/>
    </row>
    <row r="13" spans="1:14" ht="20.100000000000001" customHeight="1" x14ac:dyDescent="0.2">
      <c r="A13" s="8" t="s">
        <v>79</v>
      </c>
      <c r="B13" s="6" t="s">
        <v>80</v>
      </c>
      <c r="C13" s="201">
        <v>-43798.26784</v>
      </c>
      <c r="D13" s="202">
        <v>-45586.026689999999</v>
      </c>
      <c r="E13" s="202">
        <v>-47914.075790000003</v>
      </c>
      <c r="F13" s="201">
        <v>-49506.505840000005</v>
      </c>
      <c r="G13" s="201">
        <v>-52120.825549999994</v>
      </c>
      <c r="H13" s="201">
        <v>-54220.14342</v>
      </c>
      <c r="I13" s="201">
        <v>-51212.081340000004</v>
      </c>
      <c r="J13" s="201">
        <v>-54188.809270000005</v>
      </c>
      <c r="K13" s="201">
        <v>-55393.589090000001</v>
      </c>
      <c r="L13" s="201">
        <v>-58135.039810000002</v>
      </c>
      <c r="M13" s="201">
        <v>-59665.906640000001</v>
      </c>
      <c r="N13" s="201"/>
    </row>
    <row r="14" spans="1:14" ht="20.100000000000001" customHeight="1" x14ac:dyDescent="0.2">
      <c r="A14" s="8" t="s">
        <v>75</v>
      </c>
      <c r="B14" s="80" t="s">
        <v>81</v>
      </c>
      <c r="C14" s="175">
        <f>SUM(C15:C19)</f>
        <v>122897.60488999999</v>
      </c>
      <c r="D14" s="175">
        <f t="shared" ref="D14:N14" si="3">SUM(D15:D19)</f>
        <v>125616.88945</v>
      </c>
      <c r="E14" s="175">
        <f t="shared" si="3"/>
        <v>128444.52368999999</v>
      </c>
      <c r="F14" s="175">
        <f t="shared" si="3"/>
        <v>131251.81102000002</v>
      </c>
      <c r="G14" s="175">
        <f t="shared" si="3"/>
        <v>133676.19383999999</v>
      </c>
      <c r="H14" s="175">
        <f t="shared" si="3"/>
        <v>142410.83147999999</v>
      </c>
      <c r="I14" s="175">
        <f t="shared" si="3"/>
        <v>135013.65377</v>
      </c>
      <c r="J14" s="175">
        <f t="shared" si="3"/>
        <v>138535.17963999999</v>
      </c>
      <c r="K14" s="175">
        <f t="shared" si="3"/>
        <v>138918.40591</v>
      </c>
      <c r="L14" s="175">
        <f t="shared" si="3"/>
        <v>141734.26118999999</v>
      </c>
      <c r="M14" s="175">
        <f t="shared" si="3"/>
        <v>143849.83799000003</v>
      </c>
      <c r="N14" s="175">
        <f t="shared" si="3"/>
        <v>0</v>
      </c>
    </row>
    <row r="15" spans="1:14" ht="20.100000000000001" customHeight="1" x14ac:dyDescent="0.2">
      <c r="A15" s="79">
        <v>1</v>
      </c>
      <c r="B15" s="6" t="s">
        <v>7</v>
      </c>
      <c r="C15" s="175">
        <v>10433.7708</v>
      </c>
      <c r="D15" s="189">
        <v>10442.903249999999</v>
      </c>
      <c r="E15" s="189">
        <v>10440.555710000001</v>
      </c>
      <c r="F15" s="175">
        <v>10439.381640000001</v>
      </c>
      <c r="G15" s="175">
        <v>10436.958279999999</v>
      </c>
      <c r="H15" s="175">
        <v>10435.783150000001</v>
      </c>
      <c r="I15" s="175">
        <v>10433.7708</v>
      </c>
      <c r="J15" s="175">
        <v>10433.7708</v>
      </c>
      <c r="K15" s="189">
        <v>10432.370800000001</v>
      </c>
      <c r="L15" s="175">
        <v>10432.370800000001</v>
      </c>
      <c r="M15" s="175">
        <v>10432.370800000001</v>
      </c>
      <c r="N15" s="175"/>
    </row>
    <row r="16" spans="1:14" ht="20.100000000000001" customHeight="1" x14ac:dyDescent="0.2">
      <c r="A16" s="79">
        <v>2</v>
      </c>
      <c r="B16" s="6" t="s">
        <v>5</v>
      </c>
      <c r="C16" s="175">
        <v>79229.22404999999</v>
      </c>
      <c r="D16" s="189">
        <v>81699.747279999996</v>
      </c>
      <c r="E16" s="189">
        <v>84943.493359999993</v>
      </c>
      <c r="F16" s="175">
        <v>87807.875069999995</v>
      </c>
      <c r="G16" s="175">
        <v>90390.932209999999</v>
      </c>
      <c r="H16" s="175">
        <v>91250.87702</v>
      </c>
      <c r="I16" s="175">
        <v>88776.614230000007</v>
      </c>
      <c r="J16" s="175">
        <v>91883.541660000003</v>
      </c>
      <c r="K16" s="175">
        <v>93362.114440000005</v>
      </c>
      <c r="L16" s="175">
        <v>95649.852969999993</v>
      </c>
      <c r="M16" s="175">
        <v>98130.59504</v>
      </c>
      <c r="N16" s="175"/>
    </row>
    <row r="17" spans="1:14" ht="20.100000000000001" customHeight="1" x14ac:dyDescent="0.2">
      <c r="A17" s="79">
        <v>3</v>
      </c>
      <c r="B17" s="6" t="s">
        <v>8</v>
      </c>
      <c r="C17" s="175">
        <v>370.18336999999997</v>
      </c>
      <c r="D17" s="189">
        <v>420.36237</v>
      </c>
      <c r="E17" s="189">
        <v>528.24818999999991</v>
      </c>
      <c r="F17" s="175">
        <v>581.74155000000007</v>
      </c>
      <c r="G17" s="175">
        <v>631.82428000000004</v>
      </c>
      <c r="H17" s="175">
        <v>670.88154000000009</v>
      </c>
      <c r="I17" s="175">
        <v>676.81281000000001</v>
      </c>
      <c r="J17" s="175">
        <v>745.40131000000008</v>
      </c>
      <c r="K17" s="189">
        <v>783.81047999999998</v>
      </c>
      <c r="L17" s="175">
        <v>1481.4697900000001</v>
      </c>
      <c r="M17" s="175">
        <v>1121.5685800000001</v>
      </c>
      <c r="N17" s="175"/>
    </row>
    <row r="18" spans="1:14" ht="20.100000000000001" customHeight="1" x14ac:dyDescent="0.2">
      <c r="A18" s="79">
        <v>4</v>
      </c>
      <c r="B18" s="79" t="s">
        <v>66</v>
      </c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</row>
    <row r="19" spans="1:14" ht="20.100000000000001" customHeight="1" x14ac:dyDescent="0.2">
      <c r="A19" s="83">
        <v>5</v>
      </c>
      <c r="B19" s="6" t="s">
        <v>6</v>
      </c>
      <c r="C19" s="175">
        <v>32864.426670000001</v>
      </c>
      <c r="D19" s="189">
        <v>33053.876550000001</v>
      </c>
      <c r="E19" s="189">
        <v>32532.226429999999</v>
      </c>
      <c r="F19" s="175">
        <v>32422.812760000001</v>
      </c>
      <c r="G19" s="175">
        <v>32216.479070000001</v>
      </c>
      <c r="H19" s="175">
        <v>40053.289770000003</v>
      </c>
      <c r="I19" s="175">
        <v>35126.455929999996</v>
      </c>
      <c r="J19" s="175">
        <v>35472.46587</v>
      </c>
      <c r="K19" s="189">
        <v>34340.110189999999</v>
      </c>
      <c r="L19" s="175">
        <v>34170.567630000005</v>
      </c>
      <c r="M19" s="175">
        <v>34165.303570000004</v>
      </c>
      <c r="N19" s="175"/>
    </row>
    <row r="20" spans="1:14" ht="20.100000000000001" customHeight="1" x14ac:dyDescent="0.2">
      <c r="A20" s="82" t="s">
        <v>82</v>
      </c>
      <c r="B20" s="6" t="s">
        <v>70</v>
      </c>
      <c r="C20" s="203">
        <v>1073.97108</v>
      </c>
      <c r="D20" s="189">
        <v>1072.9297300000001</v>
      </c>
      <c r="E20" s="189">
        <v>2209.85682</v>
      </c>
      <c r="F20" s="203">
        <v>2124.7900399999999</v>
      </c>
      <c r="G20" s="203">
        <v>2146.8096299999997</v>
      </c>
      <c r="H20" s="203">
        <v>2002.8277700000001</v>
      </c>
      <c r="I20" s="203">
        <v>1902.35535</v>
      </c>
      <c r="J20" s="203">
        <v>1842.9283500000001</v>
      </c>
      <c r="K20" s="189">
        <v>1829.7436299999999</v>
      </c>
      <c r="L20" s="203">
        <v>2958.2871500000001</v>
      </c>
      <c r="M20" s="203">
        <v>2671.00954</v>
      </c>
      <c r="N20" s="203"/>
    </row>
    <row r="21" spans="1:14" ht="20.100000000000001" customHeight="1" x14ac:dyDescent="0.2">
      <c r="A21" s="128"/>
      <c r="B21" s="129" t="s">
        <v>67</v>
      </c>
      <c r="C21" s="204">
        <f>C13+C14+C20</f>
        <v>80173.30812999999</v>
      </c>
      <c r="D21" s="204">
        <f t="shared" ref="D21:N21" si="4">D13+D14+D20</f>
        <v>81103.792490000007</v>
      </c>
      <c r="E21" s="204">
        <f t="shared" si="4"/>
        <v>82740.304719999986</v>
      </c>
      <c r="F21" s="204">
        <f t="shared" si="4"/>
        <v>83870.095220000017</v>
      </c>
      <c r="G21" s="204">
        <f t="shared" si="4"/>
        <v>83702.177920000002</v>
      </c>
      <c r="H21" s="204">
        <f t="shared" si="4"/>
        <v>90193.515829999989</v>
      </c>
      <c r="I21" s="204">
        <f t="shared" si="4"/>
        <v>85703.927779999998</v>
      </c>
      <c r="J21" s="204">
        <f t="shared" si="4"/>
        <v>86189.298719999992</v>
      </c>
      <c r="K21" s="204">
        <f t="shared" si="4"/>
        <v>85354.560450000004</v>
      </c>
      <c r="L21" s="204">
        <f t="shared" si="4"/>
        <v>86557.508529999992</v>
      </c>
      <c r="M21" s="204">
        <f t="shared" si="4"/>
        <v>86854.940890000027</v>
      </c>
      <c r="N21" s="204">
        <f t="shared" si="4"/>
        <v>0</v>
      </c>
    </row>
    <row r="22" spans="1:14" ht="20.100000000000001" customHeight="1" x14ac:dyDescent="0.2">
      <c r="A22" s="10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4" ht="20.100000000000001" customHeight="1" x14ac:dyDescent="0.2">
      <c r="A23" s="12"/>
      <c r="B23" s="47" t="s">
        <v>48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</row>
    <row r="24" spans="1:14" ht="20.100000000000001" customHeight="1" x14ac:dyDescent="0.2">
      <c r="A24" s="12"/>
      <c r="B24" s="31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20.100000000000001" customHeight="1" x14ac:dyDescent="0.2">
      <c r="A25" s="12"/>
      <c r="B25" s="13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0.100000000000001" customHeight="1" x14ac:dyDescent="0.2">
      <c r="A26" s="14"/>
      <c r="B26" s="15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</row>
    <row r="27" spans="1:14" ht="20.100000000000001" customHeight="1" x14ac:dyDescent="0.2">
      <c r="A27" s="14"/>
      <c r="B27" s="15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</row>
    <row r="28" spans="1:14" x14ac:dyDescent="0.2">
      <c r="A28" s="31"/>
      <c r="B28" s="31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</row>
    <row r="29" spans="1:14" x14ac:dyDescent="0.2">
      <c r="A29" s="31"/>
      <c r="B29" s="31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</row>
    <row r="30" spans="1:14" x14ac:dyDescent="0.2">
      <c r="A30" s="31"/>
      <c r="B30" s="31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46"/>
      <c r="N30" s="46"/>
    </row>
    <row r="31" spans="1:14" x14ac:dyDescent="0.2">
      <c r="A31" s="31"/>
      <c r="B31" s="31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</row>
    <row r="32" spans="1:14" x14ac:dyDescent="0.2">
      <c r="A32" s="31"/>
      <c r="B32" s="31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spans="1:14" x14ac:dyDescent="0.2">
      <c r="A33" s="31"/>
      <c r="B33" s="31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2">
      <c r="A34" s="31"/>
      <c r="B34" s="31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</row>
    <row r="35" spans="1:14" x14ac:dyDescent="0.2">
      <c r="A35" s="31"/>
      <c r="B35" s="31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x14ac:dyDescent="0.2">
      <c r="A36" s="31"/>
      <c r="B36" s="3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</row>
    <row r="37" spans="1:14" x14ac:dyDescent="0.2">
      <c r="A37" s="31"/>
      <c r="B37" s="31"/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6"/>
      <c r="N37" s="46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="120" zoomScaleNormal="120" workbookViewId="0"/>
  </sheetViews>
  <sheetFormatPr defaultRowHeight="12.75" x14ac:dyDescent="0.2"/>
  <cols>
    <col min="1" max="1" width="3.7109375" customWidth="1"/>
    <col min="2" max="2" width="32.7109375" customWidth="1"/>
    <col min="3" max="14" width="11.28515625" customWidth="1"/>
  </cols>
  <sheetData>
    <row r="1" spans="1:28" ht="15" customHeight="1" thickBot="1" x14ac:dyDescent="0.25">
      <c r="A1" s="118"/>
      <c r="B1" s="119" t="str">
        <f>Cover!A9</f>
        <v>Univerzitná nemocnica Martin</v>
      </c>
      <c r="C1" s="120"/>
      <c r="D1" s="121"/>
      <c r="E1" s="121"/>
      <c r="F1" s="121"/>
      <c r="G1" s="121"/>
      <c r="H1" s="49"/>
    </row>
    <row r="2" spans="1:28" ht="24.75" customHeight="1" thickBot="1" x14ac:dyDescent="0.25">
      <c r="A2" s="249" t="s">
        <v>0</v>
      </c>
      <c r="B2" s="250"/>
      <c r="C2" s="130" t="s">
        <v>112</v>
      </c>
      <c r="D2" s="130" t="s">
        <v>117</v>
      </c>
      <c r="E2" s="130" t="s">
        <v>118</v>
      </c>
      <c r="F2" s="130" t="s">
        <v>119</v>
      </c>
      <c r="G2" s="130" t="s">
        <v>120</v>
      </c>
      <c r="H2" s="130" t="s">
        <v>121</v>
      </c>
      <c r="I2" s="130" t="s">
        <v>122</v>
      </c>
      <c r="J2" s="130" t="s">
        <v>123</v>
      </c>
      <c r="K2" s="130" t="s">
        <v>124</v>
      </c>
      <c r="L2" s="130" t="s">
        <v>125</v>
      </c>
      <c r="M2" s="130" t="s">
        <v>127</v>
      </c>
      <c r="N2" s="219" t="s">
        <v>126</v>
      </c>
    </row>
    <row r="3" spans="1:28" ht="18" customHeight="1" x14ac:dyDescent="0.25">
      <c r="A3" s="153" t="s">
        <v>87</v>
      </c>
      <c r="B3" s="154"/>
      <c r="C3" s="155">
        <v>2665</v>
      </c>
      <c r="D3" s="183">
        <f t="shared" ref="D3:L3" si="0">C40</f>
        <v>380</v>
      </c>
      <c r="E3" s="156">
        <f t="shared" si="0"/>
        <v>36</v>
      </c>
      <c r="F3" s="156">
        <f t="shared" si="0"/>
        <v>1480</v>
      </c>
      <c r="G3" s="156">
        <f t="shared" si="0"/>
        <v>1829</v>
      </c>
      <c r="H3" s="156">
        <f t="shared" si="0"/>
        <v>2059</v>
      </c>
      <c r="I3" s="156">
        <f t="shared" si="0"/>
        <v>2036</v>
      </c>
      <c r="J3" s="156">
        <f t="shared" si="0"/>
        <v>1599</v>
      </c>
      <c r="K3" s="156">
        <f t="shared" si="0"/>
        <v>1715.1680000000024</v>
      </c>
      <c r="L3" s="156">
        <f t="shared" si="0"/>
        <v>1517.4487300000037</v>
      </c>
      <c r="M3" s="156">
        <v>1623</v>
      </c>
      <c r="N3" s="220">
        <v>1943</v>
      </c>
    </row>
    <row r="4" spans="1:28" x14ac:dyDescent="0.2">
      <c r="A4" s="244" t="s">
        <v>56</v>
      </c>
      <c r="B4" s="245"/>
      <c r="C4" s="149"/>
      <c r="D4" s="149"/>
      <c r="E4" s="149"/>
      <c r="F4" s="149"/>
      <c r="G4" s="150"/>
      <c r="H4" s="149"/>
      <c r="I4" s="149"/>
      <c r="J4" s="151"/>
      <c r="K4" s="152"/>
      <c r="L4" s="149"/>
      <c r="M4" s="149"/>
      <c r="N4" s="221"/>
    </row>
    <row r="5" spans="1:28" ht="14.1" customHeight="1" x14ac:dyDescent="0.2">
      <c r="A5" s="100"/>
      <c r="B5" s="99" t="s">
        <v>57</v>
      </c>
      <c r="C5" s="95"/>
      <c r="D5" s="40"/>
      <c r="E5" s="40"/>
      <c r="F5" s="40"/>
      <c r="G5" s="42"/>
      <c r="H5" s="40"/>
      <c r="I5" s="42"/>
      <c r="J5" s="40"/>
      <c r="K5" s="40"/>
      <c r="L5" s="40"/>
      <c r="M5" s="40"/>
      <c r="N5" s="222"/>
      <c r="O5" s="65"/>
      <c r="Q5" s="66"/>
      <c r="R5" s="66"/>
      <c r="T5" s="66"/>
      <c r="U5" s="66"/>
      <c r="V5" s="67"/>
      <c r="W5" s="67"/>
      <c r="X5" s="67"/>
      <c r="Y5" s="67"/>
      <c r="Z5" s="67"/>
      <c r="AA5" s="67"/>
      <c r="AB5" s="67"/>
    </row>
    <row r="6" spans="1:28" ht="14.1" customHeight="1" x14ac:dyDescent="0.2">
      <c r="A6" s="100"/>
      <c r="B6" s="99" t="s">
        <v>58</v>
      </c>
      <c r="C6" s="160">
        <v>0</v>
      </c>
      <c r="D6" s="40">
        <v>0</v>
      </c>
      <c r="E6" s="40">
        <v>0</v>
      </c>
      <c r="F6" s="40">
        <v>0</v>
      </c>
      <c r="G6" s="42">
        <v>0</v>
      </c>
      <c r="H6" s="40">
        <v>0</v>
      </c>
      <c r="I6" s="42">
        <v>0</v>
      </c>
      <c r="J6" s="40">
        <v>0</v>
      </c>
      <c r="K6" s="40">
        <v>0</v>
      </c>
      <c r="L6" s="40">
        <v>0</v>
      </c>
      <c r="M6" s="40">
        <v>0</v>
      </c>
      <c r="N6" s="222">
        <v>0</v>
      </c>
      <c r="O6" s="65"/>
      <c r="V6" s="67"/>
      <c r="W6" s="67"/>
      <c r="X6" s="67"/>
      <c r="Y6" s="67"/>
      <c r="Z6" s="67"/>
      <c r="AA6" s="67"/>
      <c r="AB6" s="67"/>
    </row>
    <row r="7" spans="1:28" ht="14.1" customHeight="1" x14ac:dyDescent="0.2">
      <c r="A7" s="100"/>
      <c r="B7" s="99" t="s">
        <v>59</v>
      </c>
      <c r="C7" s="160">
        <v>0</v>
      </c>
      <c r="D7" s="40">
        <v>0</v>
      </c>
      <c r="E7" s="40">
        <v>0</v>
      </c>
      <c r="F7" s="40">
        <v>0</v>
      </c>
      <c r="G7" s="42">
        <v>0</v>
      </c>
      <c r="H7" s="40">
        <v>0</v>
      </c>
      <c r="I7" s="42">
        <v>0</v>
      </c>
      <c r="J7" s="40">
        <v>0</v>
      </c>
      <c r="K7" s="40">
        <v>0</v>
      </c>
      <c r="L7" s="40">
        <v>0</v>
      </c>
      <c r="M7" s="40">
        <v>0</v>
      </c>
      <c r="N7" s="222">
        <v>0</v>
      </c>
      <c r="O7" s="65"/>
      <c r="V7" s="67"/>
      <c r="W7" s="67"/>
      <c r="X7" s="67"/>
      <c r="Y7" s="67"/>
      <c r="Z7" s="67"/>
      <c r="AA7" s="67"/>
      <c r="AB7" s="67"/>
    </row>
    <row r="8" spans="1:28" ht="14.1" customHeight="1" thickBot="1" x14ac:dyDescent="0.25">
      <c r="A8" s="122"/>
      <c r="B8" s="123" t="s">
        <v>63</v>
      </c>
      <c r="C8" s="161">
        <v>3</v>
      </c>
      <c r="D8" s="162">
        <v>3</v>
      </c>
      <c r="E8" s="162">
        <v>3</v>
      </c>
      <c r="F8" s="162">
        <v>3</v>
      </c>
      <c r="G8" s="184">
        <v>3</v>
      </c>
      <c r="H8" s="162">
        <v>3</v>
      </c>
      <c r="I8" s="184">
        <v>3</v>
      </c>
      <c r="J8" s="162">
        <v>3</v>
      </c>
      <c r="K8" s="162">
        <v>3</v>
      </c>
      <c r="L8" s="162">
        <v>3</v>
      </c>
      <c r="M8" s="162">
        <v>3</v>
      </c>
      <c r="N8" s="223">
        <v>0</v>
      </c>
      <c r="O8" s="65"/>
      <c r="Q8" s="66"/>
      <c r="V8" s="67"/>
      <c r="W8" s="67"/>
      <c r="X8" s="67"/>
      <c r="Y8" s="67"/>
      <c r="Z8" s="67"/>
      <c r="AA8" s="67"/>
      <c r="AB8" s="67"/>
    </row>
    <row r="9" spans="1:28" ht="14.1" customHeight="1" x14ac:dyDescent="0.2">
      <c r="A9" s="133" t="s">
        <v>34</v>
      </c>
      <c r="B9" s="134"/>
      <c r="C9" s="158">
        <f>C17</f>
        <v>6215</v>
      </c>
      <c r="D9" s="158">
        <f t="shared" ref="D9:N9" si="1">D17</f>
        <v>8190</v>
      </c>
      <c r="E9" s="158">
        <f t="shared" si="1"/>
        <v>9735</v>
      </c>
      <c r="F9" s="158">
        <f t="shared" si="1"/>
        <v>8331</v>
      </c>
      <c r="G9" s="158">
        <f t="shared" si="1"/>
        <v>8613</v>
      </c>
      <c r="H9" s="158">
        <f t="shared" si="1"/>
        <v>16399</v>
      </c>
      <c r="I9" s="158">
        <f t="shared" si="1"/>
        <v>12737</v>
      </c>
      <c r="J9" s="158">
        <f t="shared" si="1"/>
        <v>7960.438000000001</v>
      </c>
      <c r="K9" s="158">
        <f t="shared" si="1"/>
        <v>9039.2457400000003</v>
      </c>
      <c r="L9" s="158">
        <f t="shared" si="1"/>
        <v>8005</v>
      </c>
      <c r="M9" s="158">
        <v>12675</v>
      </c>
      <c r="N9" s="251">
        <v>10643</v>
      </c>
    </row>
    <row r="10" spans="1:28" ht="14.1" customHeight="1" x14ac:dyDescent="0.2">
      <c r="A10" s="58"/>
      <c r="B10" s="101" t="s">
        <v>13</v>
      </c>
      <c r="C10" s="41">
        <v>5452</v>
      </c>
      <c r="D10" s="42">
        <v>5370</v>
      </c>
      <c r="E10" s="42">
        <v>5368</v>
      </c>
      <c r="F10" s="40">
        <v>5472</v>
      </c>
      <c r="G10" s="42">
        <v>5632</v>
      </c>
      <c r="H10" s="40">
        <v>6286</v>
      </c>
      <c r="I10" s="40">
        <v>5732</v>
      </c>
      <c r="J10" s="40">
        <v>5716.6220000000003</v>
      </c>
      <c r="K10" s="40">
        <v>5676.6576599999999</v>
      </c>
      <c r="L10" s="40">
        <v>5761</v>
      </c>
      <c r="M10" s="40">
        <v>5667</v>
      </c>
      <c r="N10" s="222">
        <v>5626.9915700000001</v>
      </c>
      <c r="Q10" s="66"/>
      <c r="V10" s="67"/>
      <c r="W10" s="67"/>
      <c r="X10" s="67"/>
      <c r="Y10" s="67"/>
      <c r="Z10" s="67"/>
      <c r="AA10" s="67"/>
      <c r="AB10" s="67"/>
    </row>
    <row r="11" spans="1:28" ht="14.1" customHeight="1" x14ac:dyDescent="0.2">
      <c r="A11" s="58"/>
      <c r="B11" s="101" t="s">
        <v>14</v>
      </c>
      <c r="C11" s="41">
        <v>10</v>
      </c>
      <c r="D11" s="42">
        <v>1493</v>
      </c>
      <c r="E11" s="42">
        <v>3199</v>
      </c>
      <c r="F11" s="40">
        <v>1661</v>
      </c>
      <c r="G11" s="42">
        <v>1659</v>
      </c>
      <c r="H11" s="40">
        <v>1455</v>
      </c>
      <c r="I11" s="40">
        <v>1606</v>
      </c>
      <c r="J11" s="40">
        <v>1689.4</v>
      </c>
      <c r="K11" s="40">
        <v>1465.0563500000001</v>
      </c>
      <c r="L11" s="40">
        <v>1581</v>
      </c>
      <c r="M11" s="40">
        <v>1679</v>
      </c>
      <c r="N11" s="222">
        <v>7</v>
      </c>
      <c r="V11" s="67"/>
      <c r="W11" s="67"/>
      <c r="X11" s="67"/>
      <c r="Y11" s="67"/>
      <c r="Z11" s="67"/>
      <c r="AA11" s="67"/>
      <c r="AB11" s="67"/>
    </row>
    <row r="12" spans="1:28" ht="14.1" customHeight="1" x14ac:dyDescent="0.2">
      <c r="A12" s="58"/>
      <c r="B12" s="101" t="s">
        <v>15</v>
      </c>
      <c r="C12" s="41">
        <v>392</v>
      </c>
      <c r="D12" s="42">
        <v>399</v>
      </c>
      <c r="E12" s="42">
        <v>387</v>
      </c>
      <c r="F12" s="40">
        <v>391</v>
      </c>
      <c r="G12" s="42">
        <v>493</v>
      </c>
      <c r="H12" s="40">
        <v>453</v>
      </c>
      <c r="I12" s="40">
        <v>411</v>
      </c>
      <c r="J12" s="40">
        <v>456.625</v>
      </c>
      <c r="K12" s="40">
        <v>420.41388000000001</v>
      </c>
      <c r="L12" s="40">
        <v>441</v>
      </c>
      <c r="M12" s="40">
        <v>489</v>
      </c>
      <c r="N12" s="222">
        <v>497</v>
      </c>
      <c r="P12" s="246"/>
      <c r="Q12" s="246"/>
      <c r="V12" s="67"/>
      <c r="W12" s="67"/>
      <c r="X12" s="67"/>
      <c r="Y12" s="67"/>
      <c r="Z12" s="67"/>
      <c r="AA12" s="67"/>
      <c r="AB12" s="67"/>
    </row>
    <row r="13" spans="1:28" ht="14.1" customHeight="1" x14ac:dyDescent="0.2">
      <c r="A13" s="135"/>
      <c r="B13" s="136" t="s">
        <v>35</v>
      </c>
      <c r="C13" s="137">
        <f>C10+C11+C12</f>
        <v>5854</v>
      </c>
      <c r="D13" s="137">
        <f t="shared" ref="D13:N13" si="2">D10+D11+D12</f>
        <v>7262</v>
      </c>
      <c r="E13" s="137">
        <f t="shared" si="2"/>
        <v>8954</v>
      </c>
      <c r="F13" s="137">
        <f t="shared" si="2"/>
        <v>7524</v>
      </c>
      <c r="G13" s="137">
        <f t="shared" si="2"/>
        <v>7784</v>
      </c>
      <c r="H13" s="137">
        <f t="shared" si="2"/>
        <v>8194</v>
      </c>
      <c r="I13" s="137">
        <f t="shared" si="2"/>
        <v>7749</v>
      </c>
      <c r="J13" s="137">
        <f>J10+J11+J12</f>
        <v>7862.6470000000008</v>
      </c>
      <c r="K13" s="137">
        <f t="shared" si="2"/>
        <v>7562.1278899999998</v>
      </c>
      <c r="L13" s="137">
        <f t="shared" si="2"/>
        <v>7783</v>
      </c>
      <c r="M13" s="137">
        <v>7835</v>
      </c>
      <c r="N13" s="252">
        <v>6131</v>
      </c>
    </row>
    <row r="14" spans="1:28" ht="14.1" customHeight="1" x14ac:dyDescent="0.2">
      <c r="A14" s="58"/>
      <c r="B14" s="99" t="s">
        <v>36</v>
      </c>
      <c r="C14" s="41">
        <v>361</v>
      </c>
      <c r="D14" s="42">
        <v>73</v>
      </c>
      <c r="E14" s="42">
        <v>85</v>
      </c>
      <c r="F14" s="40">
        <v>128</v>
      </c>
      <c r="G14" s="42">
        <v>227</v>
      </c>
      <c r="H14" s="40">
        <v>109</v>
      </c>
      <c r="I14" s="40">
        <v>4580</v>
      </c>
      <c r="J14" s="64">
        <v>97.790999999999997</v>
      </c>
      <c r="K14" s="40">
        <v>77.29907</v>
      </c>
      <c r="L14" s="40">
        <v>198</v>
      </c>
      <c r="M14" s="40">
        <v>4840</v>
      </c>
      <c r="N14" s="222">
        <v>4512</v>
      </c>
      <c r="P14" s="66"/>
      <c r="Q14" s="66"/>
      <c r="V14" s="67"/>
      <c r="W14" s="67"/>
      <c r="X14" s="67"/>
      <c r="Y14" s="67"/>
      <c r="Z14" s="67"/>
      <c r="AA14" s="67"/>
      <c r="AB14" s="67"/>
    </row>
    <row r="15" spans="1:28" ht="14.1" customHeight="1" x14ac:dyDescent="0.2">
      <c r="A15" s="96"/>
      <c r="B15" s="99" t="s">
        <v>61</v>
      </c>
      <c r="C15" s="97">
        <v>0</v>
      </c>
      <c r="D15" s="42">
        <v>0</v>
      </c>
      <c r="E15" s="42">
        <v>0</v>
      </c>
      <c r="F15" s="40">
        <v>28</v>
      </c>
      <c r="G15" s="42">
        <v>0</v>
      </c>
      <c r="H15" s="40">
        <v>53</v>
      </c>
      <c r="I15" s="40">
        <v>9</v>
      </c>
      <c r="J15" s="40">
        <v>0</v>
      </c>
      <c r="K15" s="40">
        <v>83.760040000000004</v>
      </c>
      <c r="L15" s="40">
        <v>0</v>
      </c>
      <c r="M15" s="40">
        <v>0</v>
      </c>
      <c r="N15" s="222">
        <v>0</v>
      </c>
      <c r="O15" s="65"/>
      <c r="P15" s="66"/>
      <c r="Q15" s="66"/>
      <c r="V15" s="67"/>
      <c r="W15" s="67"/>
      <c r="X15" s="67"/>
      <c r="Y15" s="67"/>
      <c r="Z15" s="67"/>
      <c r="AA15" s="67"/>
      <c r="AB15" s="67"/>
    </row>
    <row r="16" spans="1:28" ht="14.1" customHeight="1" x14ac:dyDescent="0.2">
      <c r="A16" s="96"/>
      <c r="B16" s="99" t="s">
        <v>60</v>
      </c>
      <c r="C16" s="97">
        <v>0</v>
      </c>
      <c r="D16" s="42">
        <v>855</v>
      </c>
      <c r="E16" s="42">
        <v>696</v>
      </c>
      <c r="F16" s="40">
        <v>651</v>
      </c>
      <c r="G16" s="42">
        <v>602</v>
      </c>
      <c r="H16" s="40">
        <v>8043</v>
      </c>
      <c r="I16" s="40">
        <v>399</v>
      </c>
      <c r="J16" s="40">
        <v>0</v>
      </c>
      <c r="K16" s="40">
        <v>1316.0587399999999</v>
      </c>
      <c r="L16" s="40">
        <v>24</v>
      </c>
      <c r="M16" s="40">
        <v>0</v>
      </c>
      <c r="N16" s="222">
        <v>0</v>
      </c>
      <c r="O16" s="65"/>
      <c r="P16" s="66"/>
      <c r="Q16" s="66"/>
      <c r="V16" s="67"/>
      <c r="W16" s="67"/>
      <c r="X16" s="67"/>
      <c r="Y16" s="67"/>
      <c r="Z16" s="67"/>
      <c r="AA16" s="67"/>
      <c r="AB16" s="67"/>
    </row>
    <row r="17" spans="1:28" ht="14.1" customHeight="1" thickBot="1" x14ac:dyDescent="0.25">
      <c r="A17" s="143"/>
      <c r="B17" s="144" t="s">
        <v>64</v>
      </c>
      <c r="C17" s="145">
        <f>SUM(C13:C16)</f>
        <v>6215</v>
      </c>
      <c r="D17" s="145">
        <f t="shared" ref="D17:N17" si="3">SUM(D13:D16)</f>
        <v>8190</v>
      </c>
      <c r="E17" s="145">
        <f t="shared" si="3"/>
        <v>9735</v>
      </c>
      <c r="F17" s="145">
        <f t="shared" si="3"/>
        <v>8331</v>
      </c>
      <c r="G17" s="145">
        <f t="shared" si="3"/>
        <v>8613</v>
      </c>
      <c r="H17" s="145">
        <f t="shared" si="3"/>
        <v>16399</v>
      </c>
      <c r="I17" s="145">
        <f t="shared" si="3"/>
        <v>12737</v>
      </c>
      <c r="J17" s="145">
        <f t="shared" si="3"/>
        <v>7960.438000000001</v>
      </c>
      <c r="K17" s="145">
        <f t="shared" si="3"/>
        <v>9039.2457400000003</v>
      </c>
      <c r="L17" s="145">
        <f t="shared" si="3"/>
        <v>8005</v>
      </c>
      <c r="M17" s="145">
        <v>12675</v>
      </c>
      <c r="N17" s="224">
        <v>10643</v>
      </c>
    </row>
    <row r="18" spans="1:28" ht="14.1" customHeight="1" x14ac:dyDescent="0.2">
      <c r="A18" s="131" t="s">
        <v>37</v>
      </c>
      <c r="B18" s="132"/>
      <c r="C18" s="142">
        <f>C38</f>
        <v>8500</v>
      </c>
      <c r="D18" s="142">
        <f t="shared" ref="D18:N18" si="4">D38</f>
        <v>8534</v>
      </c>
      <c r="E18" s="142">
        <f t="shared" si="4"/>
        <v>8291</v>
      </c>
      <c r="F18" s="142">
        <f t="shared" si="4"/>
        <v>7982</v>
      </c>
      <c r="G18" s="142">
        <f t="shared" si="4"/>
        <v>8383</v>
      </c>
      <c r="H18" s="142">
        <f t="shared" si="4"/>
        <v>16422</v>
      </c>
      <c r="I18" s="142">
        <f t="shared" si="4"/>
        <v>13174</v>
      </c>
      <c r="J18" s="142">
        <f t="shared" si="4"/>
        <v>7844.2699999999995</v>
      </c>
      <c r="K18" s="142">
        <f t="shared" si="4"/>
        <v>9236.9650099999999</v>
      </c>
      <c r="L18" s="142">
        <f t="shared" si="4"/>
        <v>7899</v>
      </c>
      <c r="M18" s="142">
        <v>12355</v>
      </c>
      <c r="N18" s="253">
        <v>9371</v>
      </c>
    </row>
    <row r="19" spans="1:28" ht="14.1" customHeight="1" x14ac:dyDescent="0.2">
      <c r="A19" s="59"/>
      <c r="B19" s="102" t="s">
        <v>89</v>
      </c>
      <c r="C19" s="41">
        <v>3929</v>
      </c>
      <c r="D19" s="42">
        <v>3895</v>
      </c>
      <c r="E19" s="42">
        <v>3630</v>
      </c>
      <c r="F19" s="42">
        <v>3879</v>
      </c>
      <c r="G19" s="42">
        <v>3527</v>
      </c>
      <c r="H19" s="42">
        <v>3939</v>
      </c>
      <c r="I19" s="42">
        <v>3928</v>
      </c>
      <c r="J19" s="42">
        <v>4155.6899999999996</v>
      </c>
      <c r="K19" s="40">
        <v>3211.0900900000001</v>
      </c>
      <c r="L19" s="42">
        <v>4091</v>
      </c>
      <c r="M19" s="42">
        <v>4209</v>
      </c>
      <c r="N19" s="225">
        <v>4932</v>
      </c>
      <c r="P19" s="68"/>
      <c r="V19" s="67"/>
      <c r="W19" s="67"/>
      <c r="X19" s="67"/>
      <c r="Y19" s="67"/>
      <c r="Z19" s="67"/>
      <c r="AA19" s="67"/>
      <c r="AB19" s="67"/>
    </row>
    <row r="20" spans="1:28" ht="14.1" customHeight="1" x14ac:dyDescent="0.2">
      <c r="A20" s="60"/>
      <c r="B20" s="103" t="s">
        <v>90</v>
      </c>
      <c r="C20" s="41">
        <v>1007</v>
      </c>
      <c r="D20" s="42">
        <v>1057</v>
      </c>
      <c r="E20" s="42">
        <v>1001</v>
      </c>
      <c r="F20" s="42">
        <v>1062</v>
      </c>
      <c r="G20" s="42">
        <v>930</v>
      </c>
      <c r="H20" s="42">
        <v>969</v>
      </c>
      <c r="I20" s="42">
        <v>1552</v>
      </c>
      <c r="J20" s="42">
        <v>1060.183</v>
      </c>
      <c r="K20" s="40">
        <v>1047.2704699999999</v>
      </c>
      <c r="L20" s="42">
        <v>1046</v>
      </c>
      <c r="M20" s="42">
        <v>1275</v>
      </c>
      <c r="N20" s="225">
        <v>1431</v>
      </c>
      <c r="P20" s="69"/>
      <c r="V20" s="67"/>
      <c r="W20" s="67"/>
      <c r="X20" s="67"/>
      <c r="Y20" s="67"/>
      <c r="Z20" s="67"/>
      <c r="AA20" s="67"/>
      <c r="AB20" s="67"/>
    </row>
    <row r="21" spans="1:28" ht="14.1" customHeight="1" x14ac:dyDescent="0.2">
      <c r="A21" s="59"/>
      <c r="B21" s="102" t="s">
        <v>38</v>
      </c>
      <c r="C21" s="41">
        <v>0</v>
      </c>
      <c r="D21" s="42">
        <v>0</v>
      </c>
      <c r="E21" s="42">
        <v>0</v>
      </c>
      <c r="F21" s="42">
        <v>0</v>
      </c>
      <c r="G21" s="42">
        <v>0</v>
      </c>
      <c r="H21" s="42">
        <v>0</v>
      </c>
      <c r="I21" s="42">
        <v>0</v>
      </c>
      <c r="J21" s="70">
        <v>0</v>
      </c>
      <c r="K21" s="40">
        <v>0</v>
      </c>
      <c r="L21" s="42">
        <v>0</v>
      </c>
      <c r="M21" s="42">
        <v>0</v>
      </c>
      <c r="N21" s="225">
        <v>0</v>
      </c>
      <c r="V21" s="67"/>
      <c r="W21" s="67"/>
      <c r="X21" s="67"/>
      <c r="Y21" s="67"/>
      <c r="Z21" s="67"/>
      <c r="AA21" s="67"/>
      <c r="AB21" s="67"/>
    </row>
    <row r="22" spans="1:28" ht="14.1" customHeight="1" x14ac:dyDescent="0.2">
      <c r="A22" s="138"/>
      <c r="B22" s="139" t="s">
        <v>39</v>
      </c>
      <c r="C22" s="140">
        <f>SUM(C19:C21)</f>
        <v>4936</v>
      </c>
      <c r="D22" s="140">
        <f t="shared" ref="D22:N22" si="5">SUM(D19:D21)</f>
        <v>4952</v>
      </c>
      <c r="E22" s="140">
        <f t="shared" si="5"/>
        <v>4631</v>
      </c>
      <c r="F22" s="140">
        <f t="shared" si="5"/>
        <v>4941</v>
      </c>
      <c r="G22" s="140">
        <f t="shared" si="5"/>
        <v>4457</v>
      </c>
      <c r="H22" s="140">
        <f t="shared" si="5"/>
        <v>4908</v>
      </c>
      <c r="I22" s="140">
        <f t="shared" si="5"/>
        <v>5480</v>
      </c>
      <c r="J22" s="140">
        <f t="shared" si="5"/>
        <v>5215.8729999999996</v>
      </c>
      <c r="K22" s="140">
        <f t="shared" si="5"/>
        <v>4258.3605600000001</v>
      </c>
      <c r="L22" s="140">
        <f t="shared" si="5"/>
        <v>5137</v>
      </c>
      <c r="M22" s="140">
        <v>5484</v>
      </c>
      <c r="N22" s="226">
        <v>6363</v>
      </c>
    </row>
    <row r="23" spans="1:28" ht="14.1" customHeight="1" x14ac:dyDescent="0.2">
      <c r="A23" s="61"/>
      <c r="B23" s="104" t="s">
        <v>21</v>
      </c>
      <c r="C23" s="41">
        <v>1639</v>
      </c>
      <c r="D23" s="42">
        <v>1028</v>
      </c>
      <c r="E23" s="42">
        <v>596</v>
      </c>
      <c r="F23" s="42">
        <v>509</v>
      </c>
      <c r="G23" s="42">
        <v>957</v>
      </c>
      <c r="H23" s="42">
        <v>1756</v>
      </c>
      <c r="I23" s="42">
        <v>2240</v>
      </c>
      <c r="J23" s="40">
        <v>540.89700000000005</v>
      </c>
      <c r="K23" s="40">
        <v>1698.49938</v>
      </c>
      <c r="L23" s="42">
        <v>715</v>
      </c>
      <c r="M23" s="42">
        <v>2077</v>
      </c>
      <c r="N23" s="225">
        <v>648</v>
      </c>
      <c r="P23" s="49"/>
      <c r="V23" s="67"/>
      <c r="W23" s="67"/>
      <c r="X23" s="67"/>
      <c r="Y23" s="67"/>
      <c r="Z23" s="67"/>
      <c r="AA23" s="67"/>
      <c r="AB23" s="67"/>
    </row>
    <row r="24" spans="1:28" ht="14.1" customHeight="1" x14ac:dyDescent="0.2">
      <c r="A24" s="61"/>
      <c r="B24" s="104" t="s">
        <v>83</v>
      </c>
      <c r="C24" s="41">
        <v>117</v>
      </c>
      <c r="D24" s="42">
        <v>191</v>
      </c>
      <c r="E24" s="42">
        <v>131</v>
      </c>
      <c r="F24" s="42">
        <v>138</v>
      </c>
      <c r="G24" s="42">
        <v>113</v>
      </c>
      <c r="H24" s="42">
        <v>144</v>
      </c>
      <c r="I24" s="42">
        <v>1677</v>
      </c>
      <c r="J24" s="40">
        <v>0</v>
      </c>
      <c r="K24" s="40">
        <v>113.00295</v>
      </c>
      <c r="L24" s="42">
        <v>144</v>
      </c>
      <c r="M24" s="42">
        <v>119</v>
      </c>
      <c r="N24" s="225">
        <v>133</v>
      </c>
      <c r="P24" s="49"/>
      <c r="V24" s="67"/>
      <c r="W24" s="67"/>
      <c r="X24" s="67"/>
      <c r="Y24" s="67"/>
      <c r="Z24" s="67"/>
      <c r="AA24" s="67"/>
      <c r="AB24" s="67"/>
    </row>
    <row r="25" spans="1:28" ht="14.1" customHeight="1" x14ac:dyDescent="0.2">
      <c r="A25" s="61"/>
      <c r="B25" s="104" t="s">
        <v>84</v>
      </c>
      <c r="C25" s="41">
        <v>139</v>
      </c>
      <c r="D25" s="42">
        <v>92</v>
      </c>
      <c r="E25" s="42">
        <v>67</v>
      </c>
      <c r="F25" s="42">
        <v>75</v>
      </c>
      <c r="G25" s="42">
        <v>87</v>
      </c>
      <c r="H25" s="42">
        <v>90</v>
      </c>
      <c r="I25" s="42">
        <v>136</v>
      </c>
      <c r="J25" s="40">
        <v>117.511</v>
      </c>
      <c r="K25" s="40">
        <v>109.98345</v>
      </c>
      <c r="L25" s="42">
        <v>53</v>
      </c>
      <c r="M25" s="42">
        <v>110</v>
      </c>
      <c r="N25" s="225">
        <v>109</v>
      </c>
      <c r="P25" s="49"/>
      <c r="V25" s="67"/>
      <c r="W25" s="67"/>
      <c r="X25" s="67"/>
      <c r="Y25" s="67"/>
      <c r="Z25" s="67"/>
      <c r="AA25" s="67"/>
      <c r="AB25" s="67"/>
    </row>
    <row r="26" spans="1:28" ht="14.1" customHeight="1" x14ac:dyDescent="0.2">
      <c r="A26" s="61"/>
      <c r="B26" s="104" t="s">
        <v>86</v>
      </c>
      <c r="C26" s="41">
        <v>852</v>
      </c>
      <c r="D26" s="42">
        <v>886</v>
      </c>
      <c r="E26" s="42">
        <v>1408</v>
      </c>
      <c r="F26" s="42">
        <v>857</v>
      </c>
      <c r="G26" s="42">
        <v>698</v>
      </c>
      <c r="H26" s="42">
        <v>1164</v>
      </c>
      <c r="I26" s="42">
        <v>1408</v>
      </c>
      <c r="J26" s="40">
        <v>1097.4929999999999</v>
      </c>
      <c r="K26" s="40">
        <v>848.98208</v>
      </c>
      <c r="L26" s="42">
        <v>799</v>
      </c>
      <c r="M26" s="42">
        <v>1254</v>
      </c>
      <c r="N26" s="225">
        <v>887</v>
      </c>
      <c r="P26" s="49"/>
      <c r="V26" s="67"/>
      <c r="W26" s="67"/>
      <c r="X26" s="67"/>
      <c r="Y26" s="67"/>
      <c r="Z26" s="67"/>
      <c r="AA26" s="67"/>
      <c r="AB26" s="67"/>
    </row>
    <row r="27" spans="1:28" ht="14.1" customHeight="1" x14ac:dyDescent="0.2">
      <c r="A27" s="61"/>
      <c r="B27" s="104" t="s">
        <v>22</v>
      </c>
      <c r="C27" s="41">
        <v>244</v>
      </c>
      <c r="D27" s="42">
        <v>180</v>
      </c>
      <c r="E27" s="42">
        <v>118</v>
      </c>
      <c r="F27" s="42">
        <v>216</v>
      </c>
      <c r="G27" s="42">
        <v>196</v>
      </c>
      <c r="H27" s="42">
        <v>257</v>
      </c>
      <c r="I27" s="42">
        <v>324</v>
      </c>
      <c r="J27" s="40">
        <v>230.77699999999999</v>
      </c>
      <c r="K27" s="40">
        <v>171.80032</v>
      </c>
      <c r="L27" s="42">
        <v>111</v>
      </c>
      <c r="M27" s="42">
        <v>233</v>
      </c>
      <c r="N27" s="225">
        <v>206</v>
      </c>
      <c r="P27" s="49"/>
      <c r="Y27" s="69"/>
      <c r="AB27" s="67"/>
    </row>
    <row r="28" spans="1:28" ht="14.1" customHeight="1" x14ac:dyDescent="0.2">
      <c r="A28" s="138"/>
      <c r="B28" s="139" t="s">
        <v>23</v>
      </c>
      <c r="C28" s="140">
        <f t="shared" ref="C28:N28" si="6">SUM(C23:C27)</f>
        <v>2991</v>
      </c>
      <c r="D28" s="140">
        <f t="shared" si="6"/>
        <v>2377</v>
      </c>
      <c r="E28" s="140">
        <f t="shared" si="6"/>
        <v>2320</v>
      </c>
      <c r="F28" s="140">
        <f t="shared" si="6"/>
        <v>1795</v>
      </c>
      <c r="G28" s="140">
        <f t="shared" si="6"/>
        <v>2051</v>
      </c>
      <c r="H28" s="140">
        <f t="shared" si="6"/>
        <v>3411</v>
      </c>
      <c r="I28" s="140">
        <f t="shared" si="6"/>
        <v>5785</v>
      </c>
      <c r="J28" s="140">
        <f t="shared" si="6"/>
        <v>1986.6779999999999</v>
      </c>
      <c r="K28" s="140">
        <f t="shared" si="6"/>
        <v>2942.2681799999996</v>
      </c>
      <c r="L28" s="140">
        <f t="shared" si="6"/>
        <v>1822</v>
      </c>
      <c r="M28" s="140">
        <v>3793</v>
      </c>
      <c r="N28" s="226">
        <v>1983</v>
      </c>
      <c r="O28" s="71"/>
      <c r="P28" s="49"/>
    </row>
    <row r="29" spans="1:28" ht="14.1" customHeight="1" x14ac:dyDescent="0.2">
      <c r="A29" s="96"/>
      <c r="B29" s="105" t="s">
        <v>40</v>
      </c>
      <c r="C29" s="97">
        <v>124</v>
      </c>
      <c r="D29" s="42">
        <v>157</v>
      </c>
      <c r="E29" s="42">
        <v>201</v>
      </c>
      <c r="F29" s="42">
        <v>183</v>
      </c>
      <c r="G29" s="42">
        <v>186</v>
      </c>
      <c r="H29" s="42">
        <v>64</v>
      </c>
      <c r="I29" s="42">
        <v>504</v>
      </c>
      <c r="J29" s="40">
        <v>5.3879999999999999</v>
      </c>
      <c r="K29" s="40">
        <v>65.500150000000005</v>
      </c>
      <c r="L29" s="42">
        <v>169</v>
      </c>
      <c r="M29" s="42">
        <v>131</v>
      </c>
      <c r="N29" s="225">
        <v>247</v>
      </c>
      <c r="O29" s="71"/>
      <c r="P29" s="49"/>
      <c r="AB29" s="67"/>
    </row>
    <row r="30" spans="1:28" ht="14.1" customHeight="1" x14ac:dyDescent="0.2">
      <c r="A30" s="61"/>
      <c r="B30" s="102" t="s">
        <v>41</v>
      </c>
      <c r="C30" s="41">
        <v>5</v>
      </c>
      <c r="D30" s="42">
        <v>5</v>
      </c>
      <c r="E30" s="42">
        <v>10</v>
      </c>
      <c r="F30" s="42">
        <v>17</v>
      </c>
      <c r="G30" s="42">
        <v>1</v>
      </c>
      <c r="H30" s="42">
        <v>8</v>
      </c>
      <c r="I30" s="42">
        <v>26</v>
      </c>
      <c r="J30" s="40">
        <v>35.423000000000002</v>
      </c>
      <c r="K30" s="40">
        <v>14.49854</v>
      </c>
      <c r="L30" s="42">
        <v>1</v>
      </c>
      <c r="M30" s="42">
        <v>4</v>
      </c>
      <c r="N30" s="225">
        <v>22</v>
      </c>
      <c r="O30" s="71"/>
      <c r="P30" s="49"/>
      <c r="AB30" s="67"/>
    </row>
    <row r="31" spans="1:28" ht="14.1" customHeight="1" x14ac:dyDescent="0.2">
      <c r="A31" s="61"/>
      <c r="B31" s="102" t="s">
        <v>42</v>
      </c>
      <c r="C31" s="41">
        <v>63</v>
      </c>
      <c r="D31" s="42">
        <v>42</v>
      </c>
      <c r="E31" s="42">
        <v>7</v>
      </c>
      <c r="F31" s="42">
        <v>14</v>
      </c>
      <c r="G31" s="42">
        <v>43</v>
      </c>
      <c r="H31" s="42">
        <v>30</v>
      </c>
      <c r="I31" s="42">
        <v>64</v>
      </c>
      <c r="J31" s="40">
        <v>39.305999999999997</v>
      </c>
      <c r="K31" s="40">
        <v>24.476050000000001</v>
      </c>
      <c r="L31" s="42">
        <v>11</v>
      </c>
      <c r="M31" s="42">
        <v>145</v>
      </c>
      <c r="N31" s="225">
        <v>365</v>
      </c>
      <c r="O31" s="71"/>
      <c r="P31" s="49"/>
      <c r="Y31" s="69"/>
      <c r="AB31" s="67"/>
    </row>
    <row r="32" spans="1:28" ht="14.1" customHeight="1" x14ac:dyDescent="0.2">
      <c r="A32" s="61"/>
      <c r="B32" s="102" t="s">
        <v>43</v>
      </c>
      <c r="C32" s="41">
        <v>17</v>
      </c>
      <c r="D32" s="42">
        <v>4</v>
      </c>
      <c r="E32" s="42">
        <v>9</v>
      </c>
      <c r="F32" s="42">
        <v>8</v>
      </c>
      <c r="G32" s="42">
        <v>13</v>
      </c>
      <c r="H32" s="42">
        <v>2</v>
      </c>
      <c r="I32" s="42">
        <v>98</v>
      </c>
      <c r="J32" s="40">
        <v>11.955</v>
      </c>
      <c r="K32" s="40">
        <v>7.27799</v>
      </c>
      <c r="L32" s="42">
        <v>18</v>
      </c>
      <c r="M32" s="42">
        <v>11</v>
      </c>
      <c r="N32" s="225">
        <v>27</v>
      </c>
      <c r="O32" s="71"/>
      <c r="P32" s="49"/>
      <c r="AB32" s="67"/>
    </row>
    <row r="33" spans="1:28" ht="14.1" customHeight="1" x14ac:dyDescent="0.2">
      <c r="A33" s="61"/>
      <c r="B33" s="102" t="s">
        <v>44</v>
      </c>
      <c r="C33" s="41">
        <v>7</v>
      </c>
      <c r="D33" s="42">
        <v>25</v>
      </c>
      <c r="E33" s="42">
        <v>16</v>
      </c>
      <c r="F33" s="42">
        <v>24</v>
      </c>
      <c r="G33" s="42">
        <v>14</v>
      </c>
      <c r="H33" s="42">
        <v>23</v>
      </c>
      <c r="I33" s="42">
        <v>8</v>
      </c>
      <c r="J33" s="40">
        <v>53.993000000000002</v>
      </c>
      <c r="K33" s="40">
        <v>29.721119999999999</v>
      </c>
      <c r="L33" s="42">
        <v>16</v>
      </c>
      <c r="M33" s="42">
        <v>28</v>
      </c>
      <c r="N33" s="225">
        <v>41</v>
      </c>
      <c r="O33" s="49"/>
      <c r="P33" s="49"/>
      <c r="AB33" s="67"/>
    </row>
    <row r="34" spans="1:28" ht="14.1" customHeight="1" x14ac:dyDescent="0.2">
      <c r="A34" s="138"/>
      <c r="B34" s="139" t="s">
        <v>45</v>
      </c>
      <c r="C34" s="141">
        <f>SUM(C30:C33)</f>
        <v>92</v>
      </c>
      <c r="D34" s="141">
        <f t="shared" ref="D34:N34" si="7">SUM(D30:D33)</f>
        <v>76</v>
      </c>
      <c r="E34" s="141">
        <f t="shared" si="7"/>
        <v>42</v>
      </c>
      <c r="F34" s="141">
        <f t="shared" si="7"/>
        <v>63</v>
      </c>
      <c r="G34" s="141">
        <f t="shared" si="7"/>
        <v>71</v>
      </c>
      <c r="H34" s="141">
        <f t="shared" si="7"/>
        <v>63</v>
      </c>
      <c r="I34" s="141">
        <f t="shared" si="7"/>
        <v>196</v>
      </c>
      <c r="J34" s="141">
        <f t="shared" si="7"/>
        <v>140.67699999999999</v>
      </c>
      <c r="K34" s="141">
        <f t="shared" si="7"/>
        <v>75.973700000000008</v>
      </c>
      <c r="L34" s="141">
        <f t="shared" si="7"/>
        <v>46</v>
      </c>
      <c r="M34" s="141">
        <v>188</v>
      </c>
      <c r="N34" s="227">
        <v>455</v>
      </c>
      <c r="P34" s="49"/>
    </row>
    <row r="35" spans="1:28" ht="14.1" customHeight="1" x14ac:dyDescent="0.2">
      <c r="A35" s="58"/>
      <c r="B35" s="102" t="s">
        <v>46</v>
      </c>
      <c r="C35" s="39">
        <v>357</v>
      </c>
      <c r="D35" s="64">
        <v>228</v>
      </c>
      <c r="E35" s="64">
        <v>290</v>
      </c>
      <c r="F35" s="42">
        <v>383</v>
      </c>
      <c r="G35" s="42">
        <v>444</v>
      </c>
      <c r="H35" s="42">
        <v>294</v>
      </c>
      <c r="I35" s="42">
        <v>934</v>
      </c>
      <c r="J35" s="40">
        <v>495.654</v>
      </c>
      <c r="K35" s="40">
        <v>595.38179000000002</v>
      </c>
      <c r="L35" s="42">
        <v>615</v>
      </c>
      <c r="M35" s="42">
        <v>2759</v>
      </c>
      <c r="N35" s="225">
        <v>323</v>
      </c>
      <c r="P35" s="49"/>
      <c r="AB35" s="67"/>
    </row>
    <row r="36" spans="1:28" ht="14.1" customHeight="1" x14ac:dyDescent="0.2">
      <c r="A36" s="96"/>
      <c r="B36" s="105" t="s">
        <v>62</v>
      </c>
      <c r="C36" s="98">
        <v>0</v>
      </c>
      <c r="D36" s="40">
        <v>744</v>
      </c>
      <c r="E36" s="40">
        <v>807</v>
      </c>
      <c r="F36" s="42">
        <v>591</v>
      </c>
      <c r="G36" s="42">
        <v>1174</v>
      </c>
      <c r="H36" s="42">
        <v>7629</v>
      </c>
      <c r="I36" s="42">
        <v>266</v>
      </c>
      <c r="J36" s="40">
        <v>0</v>
      </c>
      <c r="K36" s="40">
        <v>1275.72063</v>
      </c>
      <c r="L36" s="42">
        <v>110</v>
      </c>
      <c r="M36" s="42">
        <v>0</v>
      </c>
      <c r="N36" s="225">
        <v>0</v>
      </c>
      <c r="AB36" s="67"/>
    </row>
    <row r="37" spans="1:28" ht="14.1" customHeight="1" x14ac:dyDescent="0.2">
      <c r="A37" s="96"/>
      <c r="B37" s="105" t="s">
        <v>91</v>
      </c>
      <c r="C37" s="98">
        <v>0</v>
      </c>
      <c r="D37" s="40">
        <v>0</v>
      </c>
      <c r="E37" s="40">
        <v>0</v>
      </c>
      <c r="F37" s="42">
        <v>26</v>
      </c>
      <c r="G37" s="42">
        <v>0</v>
      </c>
      <c r="H37" s="42">
        <v>53</v>
      </c>
      <c r="I37" s="42">
        <v>9</v>
      </c>
      <c r="J37" s="40">
        <v>0</v>
      </c>
      <c r="K37" s="40">
        <v>23.76</v>
      </c>
      <c r="L37" s="42">
        <v>0</v>
      </c>
      <c r="M37" s="42">
        <v>0</v>
      </c>
      <c r="N37" s="225">
        <v>0</v>
      </c>
      <c r="AB37" s="67"/>
    </row>
    <row r="38" spans="1:28" ht="14.1" customHeight="1" x14ac:dyDescent="0.2">
      <c r="A38" s="146"/>
      <c r="B38" s="147" t="s">
        <v>88</v>
      </c>
      <c r="C38" s="148">
        <f>C22+C28+C29+C34+C35+C36+C37</f>
        <v>8500</v>
      </c>
      <c r="D38" s="148">
        <f t="shared" ref="D38:N38" si="8">D37+D36+D35+D34+D29+D28+D22</f>
        <v>8534</v>
      </c>
      <c r="E38" s="148">
        <f t="shared" si="8"/>
        <v>8291</v>
      </c>
      <c r="F38" s="148">
        <f t="shared" si="8"/>
        <v>7982</v>
      </c>
      <c r="G38" s="148">
        <f t="shared" si="8"/>
        <v>8383</v>
      </c>
      <c r="H38" s="148">
        <f t="shared" si="8"/>
        <v>16422</v>
      </c>
      <c r="I38" s="148">
        <f t="shared" si="8"/>
        <v>13174</v>
      </c>
      <c r="J38" s="148">
        <f t="shared" si="8"/>
        <v>7844.2699999999995</v>
      </c>
      <c r="K38" s="148">
        <f t="shared" si="8"/>
        <v>9236.9650099999999</v>
      </c>
      <c r="L38" s="148">
        <f t="shared" si="8"/>
        <v>7899</v>
      </c>
      <c r="M38" s="148">
        <v>12355</v>
      </c>
      <c r="N38" s="228">
        <v>9371</v>
      </c>
      <c r="Y38" s="69"/>
    </row>
    <row r="39" spans="1:28" ht="14.1" customHeight="1" thickBot="1" x14ac:dyDescent="0.25">
      <c r="A39" s="107"/>
      <c r="B39" s="106" t="s">
        <v>47</v>
      </c>
      <c r="C39" s="62">
        <f>C17-C38</f>
        <v>-2285</v>
      </c>
      <c r="D39" s="62">
        <f t="shared" ref="D39:N39" si="9">D17-D38</f>
        <v>-344</v>
      </c>
      <c r="E39" s="62">
        <f t="shared" si="9"/>
        <v>1444</v>
      </c>
      <c r="F39" s="62">
        <f t="shared" si="9"/>
        <v>349</v>
      </c>
      <c r="G39" s="62">
        <f t="shared" si="9"/>
        <v>230</v>
      </c>
      <c r="H39" s="62">
        <f t="shared" si="9"/>
        <v>-23</v>
      </c>
      <c r="I39" s="62">
        <f t="shared" si="9"/>
        <v>-437</v>
      </c>
      <c r="J39" s="62">
        <f t="shared" si="9"/>
        <v>116.16800000000148</v>
      </c>
      <c r="K39" s="62">
        <f t="shared" si="9"/>
        <v>-197.7192699999996</v>
      </c>
      <c r="L39" s="62">
        <f t="shared" si="9"/>
        <v>106</v>
      </c>
      <c r="M39" s="62">
        <v>320</v>
      </c>
      <c r="N39" s="229">
        <v>1272</v>
      </c>
      <c r="Y39" s="67"/>
    </row>
    <row r="40" spans="1:28" ht="18" customHeight="1" thickBot="1" x14ac:dyDescent="0.3">
      <c r="A40" s="247" t="s">
        <v>50</v>
      </c>
      <c r="B40" s="248"/>
      <c r="C40" s="157">
        <f>C3+C17-C38</f>
        <v>380</v>
      </c>
      <c r="D40" s="157">
        <f t="shared" ref="D40:N40" si="10">D3+D17-D38</f>
        <v>36</v>
      </c>
      <c r="E40" s="157">
        <f t="shared" si="10"/>
        <v>1480</v>
      </c>
      <c r="F40" s="157">
        <f t="shared" si="10"/>
        <v>1829</v>
      </c>
      <c r="G40" s="157">
        <f t="shared" si="10"/>
        <v>2059</v>
      </c>
      <c r="H40" s="157">
        <f t="shared" si="10"/>
        <v>2036</v>
      </c>
      <c r="I40" s="157">
        <f t="shared" si="10"/>
        <v>1599</v>
      </c>
      <c r="J40" s="157">
        <f t="shared" si="10"/>
        <v>1715.1680000000024</v>
      </c>
      <c r="K40" s="157">
        <f t="shared" si="10"/>
        <v>1517.4487300000037</v>
      </c>
      <c r="L40" s="157">
        <f t="shared" si="10"/>
        <v>1623.4487300000037</v>
      </c>
      <c r="M40" s="157">
        <v>1943</v>
      </c>
      <c r="N40" s="230">
        <v>3215</v>
      </c>
    </row>
    <row r="41" spans="1:28" ht="18" customHeight="1" x14ac:dyDescent="0.25">
      <c r="A41" s="54"/>
      <c r="B41" s="55"/>
      <c r="C41" s="56"/>
      <c r="D41" s="57"/>
      <c r="E41" s="57"/>
      <c r="F41" s="57"/>
      <c r="G41" s="57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2021-09-27T07:42:55Z</cp:lastPrinted>
  <dcterms:created xsi:type="dcterms:W3CDTF">2012-03-20T09:28:01Z</dcterms:created>
  <dcterms:modified xsi:type="dcterms:W3CDTF">2021-12-23T12:21:19Z</dcterms:modified>
</cp:coreProperties>
</file>