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05" yWindow="-15" windowWidth="11910" windowHeight="10140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45621"/>
</workbook>
</file>

<file path=xl/calcChain.xml><?xml version="1.0" encoding="utf-8"?>
<calcChain xmlns="http://schemas.openxmlformats.org/spreadsheetml/2006/main">
  <c r="G36" i="3" l="1"/>
  <c r="D36" i="3"/>
  <c r="G22" i="3" l="1"/>
  <c r="G27" i="3" s="1"/>
  <c r="G9" i="3"/>
  <c r="G14" i="3" l="1"/>
  <c r="G28" i="3" l="1"/>
  <c r="G34" i="3" l="1"/>
  <c r="H26" i="3"/>
  <c r="E26" i="3"/>
  <c r="D14" i="1" l="1"/>
  <c r="E14" i="1"/>
  <c r="F14" i="1"/>
  <c r="G14" i="1"/>
  <c r="H14" i="1"/>
  <c r="I14" i="1"/>
  <c r="J14" i="1"/>
  <c r="K14" i="1"/>
  <c r="L14" i="1"/>
  <c r="M14" i="1"/>
  <c r="N14" i="1"/>
  <c r="C14" i="1"/>
  <c r="N6" i="1"/>
  <c r="M6" i="1"/>
  <c r="L6" i="1"/>
  <c r="K6" i="1"/>
  <c r="J6" i="1"/>
  <c r="I6" i="1"/>
  <c r="H6" i="1"/>
  <c r="G6" i="1"/>
  <c r="F6" i="1"/>
  <c r="E6" i="1"/>
  <c r="D6" i="1"/>
  <c r="G11" i="1"/>
  <c r="K11" i="1"/>
  <c r="C6" i="1"/>
  <c r="D4" i="1"/>
  <c r="D11" i="1" s="1"/>
  <c r="E4" i="1"/>
  <c r="F4" i="1"/>
  <c r="F11" i="1" s="1"/>
  <c r="G4" i="1"/>
  <c r="H4" i="1"/>
  <c r="H11" i="1" s="1"/>
  <c r="I4" i="1"/>
  <c r="J4" i="1"/>
  <c r="J11" i="1" s="1"/>
  <c r="K4" i="1"/>
  <c r="L4" i="1"/>
  <c r="L11" i="1" s="1"/>
  <c r="M4" i="1"/>
  <c r="N4" i="1"/>
  <c r="N11" i="1" s="1"/>
  <c r="C4" i="1"/>
  <c r="N21" i="1"/>
  <c r="M21" i="1"/>
  <c r="L21" i="1"/>
  <c r="K21" i="1"/>
  <c r="J21" i="1"/>
  <c r="I21" i="1"/>
  <c r="H21" i="1"/>
  <c r="G21" i="1"/>
  <c r="F21" i="1"/>
  <c r="E21" i="1"/>
  <c r="D21" i="1"/>
  <c r="M11" i="1"/>
  <c r="I11" i="1"/>
  <c r="E11" i="1"/>
  <c r="H33" i="3"/>
  <c r="H32" i="3"/>
  <c r="H31" i="3"/>
  <c r="H30" i="3"/>
  <c r="H29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E33" i="3"/>
  <c r="E32" i="3"/>
  <c r="E31" i="3"/>
  <c r="E30" i="3"/>
  <c r="E29" i="3"/>
  <c r="E25" i="3"/>
  <c r="E24" i="3"/>
  <c r="E23" i="3"/>
  <c r="E21" i="3"/>
  <c r="E20" i="3"/>
  <c r="E19" i="3"/>
  <c r="E18" i="3"/>
  <c r="E17" i="3"/>
  <c r="E16" i="3"/>
  <c r="E13" i="3"/>
  <c r="E12" i="3"/>
  <c r="E11" i="3"/>
  <c r="E10" i="3"/>
  <c r="E7" i="3"/>
  <c r="E8" i="3"/>
  <c r="E6" i="3"/>
  <c r="H22" i="3" l="1"/>
  <c r="F22" i="3"/>
  <c r="F27" i="3" s="1"/>
  <c r="C22" i="3"/>
  <c r="C27" i="3" s="1"/>
  <c r="D22" i="3"/>
  <c r="D27" i="3" s="1"/>
  <c r="E22" i="3" l="1"/>
  <c r="C21" i="1"/>
  <c r="C11" i="1"/>
  <c r="D9" i="3"/>
  <c r="F9" i="3"/>
  <c r="F14" i="3" s="1"/>
  <c r="C9" i="3"/>
  <c r="G13" i="4"/>
  <c r="H13" i="4"/>
  <c r="I13" i="4"/>
  <c r="J13" i="4"/>
  <c r="K13" i="4"/>
  <c r="L13" i="4"/>
  <c r="M13" i="4"/>
  <c r="N13" i="4"/>
  <c r="G34" i="4"/>
  <c r="H34" i="4"/>
  <c r="I34" i="4"/>
  <c r="J34" i="4"/>
  <c r="K34" i="4"/>
  <c r="L34" i="4"/>
  <c r="M34" i="4"/>
  <c r="N34" i="4"/>
  <c r="G28" i="4"/>
  <c r="H28" i="4"/>
  <c r="I28" i="4"/>
  <c r="J28" i="4"/>
  <c r="K28" i="4"/>
  <c r="L28" i="4"/>
  <c r="M28" i="4"/>
  <c r="N28" i="4"/>
  <c r="G22" i="4"/>
  <c r="H22" i="4"/>
  <c r="I22" i="4"/>
  <c r="J22" i="4"/>
  <c r="K22" i="4"/>
  <c r="L22" i="4"/>
  <c r="M22" i="4"/>
  <c r="N22" i="4"/>
  <c r="G17" i="4"/>
  <c r="H17" i="4"/>
  <c r="I17" i="4"/>
  <c r="J17" i="4"/>
  <c r="K17" i="4"/>
  <c r="L17" i="4"/>
  <c r="M17" i="4"/>
  <c r="N17" i="4"/>
  <c r="B1" i="4"/>
  <c r="B1" i="1"/>
  <c r="B1" i="3"/>
  <c r="H27" i="3" l="1"/>
  <c r="H14" i="3"/>
  <c r="N38" i="4"/>
  <c r="N39" i="4" s="1"/>
  <c r="L38" i="4"/>
  <c r="L39" i="4" s="1"/>
  <c r="J38" i="4"/>
  <c r="J39" i="4" s="1"/>
  <c r="H38" i="4"/>
  <c r="H39" i="4" s="1"/>
  <c r="M38" i="4"/>
  <c r="M39" i="4" s="1"/>
  <c r="K38" i="4"/>
  <c r="K39" i="4" s="1"/>
  <c r="I38" i="4"/>
  <c r="I39" i="4" s="1"/>
  <c r="G38" i="4"/>
  <c r="G39" i="4" s="1"/>
  <c r="F28" i="3"/>
  <c r="F34" i="3" s="1"/>
  <c r="H9" i="3"/>
  <c r="E9" i="3"/>
  <c r="C14" i="3"/>
  <c r="D14" i="3"/>
  <c r="E27" i="3"/>
  <c r="H28" i="3" l="1"/>
  <c r="H34" i="3"/>
  <c r="G3" i="4"/>
  <c r="G40" i="4" s="1"/>
  <c r="H3" i="4" s="1"/>
  <c r="H40" i="4" s="1"/>
  <c r="I3" i="4" s="1"/>
  <c r="I40" i="4" s="1"/>
  <c r="E14" i="3"/>
  <c r="C28" i="3"/>
  <c r="C34" i="3" s="1"/>
  <c r="D28" i="3"/>
  <c r="D34" i="3" s="1"/>
  <c r="E28" i="3" l="1"/>
  <c r="J3" i="4"/>
  <c r="J40" i="4" s="1"/>
  <c r="E34" i="3" l="1"/>
  <c r="K3" i="4"/>
  <c r="K40" i="4" s="1"/>
  <c r="L3" i="4" l="1"/>
  <c r="L40" i="4" s="1"/>
  <c r="M3" i="4" l="1"/>
  <c r="M40" i="4" s="1"/>
  <c r="N3" i="4"/>
  <c r="N40" i="4" s="1"/>
</calcChain>
</file>

<file path=xl/sharedStrings.xml><?xml version="1.0" encoding="utf-8"?>
<sst xmlns="http://schemas.openxmlformats.org/spreadsheetml/2006/main" count="149" uniqueCount="133">
  <si>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</si>
  <si>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</si>
  <si>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</si>
  <si>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</si>
  <si>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</si>
  <si>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</si>
  <si>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</si>
  <si>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</si>
  <si>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</si>
  <si>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</si>
  <si>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</si>
  <si>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</si>
  <si>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</si>
  <si>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</si>
  <si>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</si>
  <si>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</si>
  <si>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</si>
  <si>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</si>
  <si>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</si>
  <si>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</si>
  <si>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</si>
  <si>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</si>
  <si>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</si>
  <si>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</si>
  <si>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</si>
  <si>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</si>
  <si>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</si>
  <si>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</si>
  <si>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</si>
  <si>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</si>
  <si>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</si>
  <si>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</si>
  <si>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</si>
  <si>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</si>
  <si>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</si>
  <si>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</si>
  <si>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</si>
  <si>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</si>
  <si>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</si>
  <si>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</si>
  <si>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</si>
  <si>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</si>
  <si>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</si>
  <si>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</si>
  <si>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</si>
  <si>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</si>
  <si>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</si>
  <si>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</si>
  <si>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</si>
  <si>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</si>
  <si>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</si>
  <si>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</si>
  <si>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</si>
  <si>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</si>
  <si>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</si>
  <si>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</si>
  <si>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</si>
  <si>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</si>
  <si>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</si>
  <si>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</si>
  <si>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</si>
  <si>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</si>
  <si>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</si>
  <si>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</si>
  <si>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</si>
  <si>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</si>
  <si>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</si>
  <si>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</si>
  <si>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</si>
  <si>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</si>
  <si>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</si>
  <si>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</si>
  <si>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</si>
  <si>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</si>
  <si>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</si>
  <si>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</si>
  <si>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</si>
  <si>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</si>
  <si>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</si>
  <si>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</si>
  <si>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</si>
  <si>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</si>
  <si>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</si>
  <si>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</si>
  <si>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</si>
  <si>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</si>
  <si>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</si>
  <si>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</si>
  <si>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</si>
  <si>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</si>
  <si>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</si>
  <si>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</si>
  <si>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</si>
  <si>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</si>
  <si>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</si>
  <si>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</si>
  <si>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</si>
  <si>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>rok 2019</t>
  </si>
  <si>
    <t>Skutočnosť                    k 31.1.2019</t>
  </si>
  <si>
    <t>Skutočnosť                    k 28.2.2019</t>
  </si>
  <si>
    <t>Skutočnosť                    k 31.3.2019</t>
  </si>
  <si>
    <t>Skutočnosť                    k 30.4.2019</t>
  </si>
  <si>
    <t>Skutočnosť                    k 31.5.2019</t>
  </si>
  <si>
    <t>Skutočnosť                    k 30.6.2019</t>
  </si>
  <si>
    <t>Skutočnosť                    k 31.7.2019</t>
  </si>
  <si>
    <t>Skutočnosť                    k 31.8.2019</t>
  </si>
  <si>
    <t>Skutočnosť                    k 30.9.2019</t>
  </si>
  <si>
    <t>Skutočnosť                    k 31.10.2019</t>
  </si>
  <si>
    <t>Skutočnosť                    k 30.11.2019</t>
  </si>
  <si>
    <t>Skutočnosť                    k 31.12.2019</t>
  </si>
  <si>
    <t>Výhľad 05_2019</t>
  </si>
  <si>
    <t>Výhľad 06_2019</t>
  </si>
  <si>
    <t>Výhľad 07_2019</t>
  </si>
  <si>
    <t>Výhľad 08_2019</t>
  </si>
  <si>
    <t>Výhľad 09_2019</t>
  </si>
  <si>
    <t>Výhľad 10_2019</t>
  </si>
  <si>
    <t>Výhľad 11_2019</t>
  </si>
  <si>
    <t>Výhľad 12_2019</t>
  </si>
  <si>
    <t>Január 2019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</si>
  <si>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</si>
  <si>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</si>
  <si>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</si>
  <si>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</si>
  <si>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>Počet JZS</t>
  </si>
  <si>
    <t xml:space="preserve">Komentár: </t>
  </si>
  <si>
    <t>Uvedený je aj počet JZS, ktorú UNM vykazuje do zdravotných poisťovní na základe zmlúv.</t>
  </si>
  <si>
    <t>Január</t>
  </si>
  <si>
    <t>Január-Január</t>
  </si>
  <si>
    <t>Vo Výkaze ziskov a strát je neuvedený plán za mesiac Január 2019, nakoľko tieto údaje sú v štádiu spracovania a schvaľovania.</t>
  </si>
  <si>
    <t>Skutočnosť 1/2019</t>
  </si>
  <si>
    <t>Výhľad   2/2019</t>
  </si>
  <si>
    <t>Výhľad    3/2019</t>
  </si>
  <si>
    <t>Výhľad     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</si>
</sst>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\(#,##0\);\-"/>
    <numFmt numFmtId="165" formatCode="#,##0;[Red]\ \(#,##0\);\-"/>
    <numFmt numFmtId="166" formatCode="#,##0.000"/>
  </numFmts>
  <fonts count="24" x14ac:knownFonts="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40" fontId="7" fillId="0" borderId="0" applyFont="0" applyFill="0" applyBorder="0" applyAlignment="0" applyProtection="0"/>
    <xf numFmtId="0" fontId="20" fillId="0" borderId="0"/>
    <xf numFmtId="0" fontId="20" fillId="0" borderId="0"/>
    <xf numFmtId="0" fontId="8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9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4" fillId="0" borderId="1" xfId="0" applyFont="1" applyFill="1" applyBorder="1"/>
    <xf numFmtId="0" fontId="0" fillId="0" borderId="1" xfId="0" applyBorder="1"/>
    <xf numFmtId="0" fontId="4" fillId="0" borderId="0" xfId="0" applyFont="1" applyBorder="1"/>
    <xf numFmtId="164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0" fillId="0" borderId="0" xfId="0" applyFill="1"/>
    <xf numFmtId="0" fontId="8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0" fillId="0" borderId="0" xfId="0" applyFont="1" applyBorder="1"/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13" fillId="0" borderId="1" xfId="0" applyFont="1" applyBorder="1" applyAlignment="1">
      <alignment horizontal="center"/>
    </xf>
    <xf numFmtId="165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Alignment="1">
      <alignment horizontal="right"/>
    </xf>
    <xf numFmtId="3" fontId="13" fillId="0" borderId="1" xfId="0" applyNumberFormat="1" applyFont="1" applyBorder="1"/>
    <xf numFmtId="3" fontId="16" fillId="0" borderId="1" xfId="0" applyNumberFormat="1" applyFont="1" applyBorder="1"/>
    <xf numFmtId="0" fontId="11" fillId="0" borderId="0" xfId="0" applyFont="1" applyFill="1" applyAlignment="1">
      <alignment horizontal="center" vertical="center"/>
    </xf>
    <xf numFmtId="164" fontId="3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7" fillId="0" borderId="0" xfId="0" applyFont="1" applyFill="1" applyBorder="1"/>
    <xf numFmtId="49" fontId="0" fillId="0" borderId="0" xfId="0" applyNumberFormat="1" applyFont="1"/>
    <xf numFmtId="0" fontId="0" fillId="0" borderId="0" xfId="0" applyBorder="1"/>
    <xf numFmtId="0" fontId="0" fillId="5" borderId="0" xfId="0" applyFont="1" applyFill="1"/>
    <xf numFmtId="0" fontId="16" fillId="0" borderId="1" xfId="0" applyFont="1" applyBorder="1" applyAlignment="1">
      <alignment horizontal="center"/>
    </xf>
    <xf numFmtId="0" fontId="8" fillId="0" borderId="1" xfId="0" applyFont="1" applyFill="1" applyBorder="1"/>
    <xf numFmtId="16" fontId="13" fillId="0" borderId="1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/>
    <xf numFmtId="0" fontId="13" fillId="0" borderId="9" xfId="0" applyFont="1" applyBorder="1" applyAlignment="1">
      <alignment horizontal="center"/>
    </xf>
    <xf numFmtId="16" fontId="13" fillId="0" borderId="9" xfId="0" applyNumberFormat="1" applyFont="1" applyBorder="1"/>
    <xf numFmtId="16" fontId="16" fillId="0" borderId="9" xfId="0" applyNumberFormat="1" applyFont="1" applyBorder="1"/>
    <xf numFmtId="16" fontId="13" fillId="0" borderId="9" xfId="0" applyNumberFormat="1" applyFont="1" applyBorder="1" applyAlignment="1">
      <alignment horizontal="center"/>
    </xf>
    <xf numFmtId="3" fontId="13" fillId="4" borderId="5" xfId="0" applyNumberFormat="1" applyFont="1" applyFill="1" applyBorder="1" applyAlignment="1">
      <alignment horizontal="right"/>
    </xf>
    <xf numFmtId="0" fontId="8" fillId="5" borderId="1" xfId="0" applyFont="1" applyFill="1" applyBorder="1"/>
    <xf numFmtId="3" fontId="13" fillId="5" borderId="1" xfId="0" applyNumberFormat="1" applyFont="1" applyFill="1" applyBorder="1"/>
    <xf numFmtId="0" fontId="13" fillId="0" borderId="0" xfId="0" applyFont="1"/>
    <xf numFmtId="3" fontId="0" fillId="0" borderId="0" xfId="0" applyNumberFormat="1"/>
    <xf numFmtId="3" fontId="8" fillId="0" borderId="0" xfId="0" applyNumberFormat="1" applyFont="1"/>
    <xf numFmtId="3" fontId="13" fillId="0" borderId="10" xfId="0" applyNumberFormat="1" applyFont="1" applyBorder="1"/>
    <xf numFmtId="3" fontId="16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6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16" fillId="5" borderId="1" xfId="0" applyFont="1" applyFill="1" applyBorder="1" applyAlignment="1">
      <alignment horizontal="center"/>
    </xf>
    <xf numFmtId="0" fontId="0" fillId="0" borderId="6" xfId="0" applyFont="1" applyBorder="1"/>
    <xf numFmtId="0" fontId="14" fillId="0" borderId="0" xfId="0" applyFont="1" applyFill="1" applyBorder="1" applyAlignment="1">
      <alignment horizontal="center"/>
    </xf>
    <xf numFmtId="16" fontId="13" fillId="0" borderId="1" xfId="5" applyNumberFormat="1" applyFont="1" applyBorder="1" applyAlignment="1">
      <alignment horizontal="center"/>
    </xf>
    <xf numFmtId="0" fontId="3" fillId="0" borderId="1" xfId="5" applyFill="1" applyBorder="1" applyAlignment="1">
      <alignment horizontal="left"/>
    </xf>
    <xf numFmtId="0" fontId="4" fillId="0" borderId="0" xfId="0" applyFont="1" applyFill="1" applyBorder="1"/>
    <xf numFmtId="165" fontId="0" fillId="0" borderId="0" xfId="0" applyNumberFormat="1" applyFont="1" applyFill="1" applyBorder="1" applyAlignment="1">
      <alignment horizontal="right"/>
    </xf>
    <xf numFmtId="0" fontId="0" fillId="0" borderId="1" xfId="5" applyFont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3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" fontId="13" fillId="0" borderId="1" xfId="0" applyNumberFormat="1" applyFont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4" fillId="0" borderId="14" xfId="0" applyFont="1" applyBorder="1"/>
    <xf numFmtId="0" fontId="0" fillId="0" borderId="8" xfId="0" applyFont="1" applyBorder="1" applyAlignment="1">
      <alignment horizontal="left"/>
    </xf>
    <xf numFmtId="165" fontId="0" fillId="0" borderId="8" xfId="0" applyNumberFormat="1" applyFont="1" applyBorder="1" applyAlignment="1">
      <alignment horizontal="right"/>
    </xf>
    <xf numFmtId="165" fontId="0" fillId="0" borderId="15" xfId="0" applyNumberFormat="1" applyFont="1" applyBorder="1" applyAlignment="1">
      <alignment horizontal="right"/>
    </xf>
    <xf numFmtId="0" fontId="0" fillId="0" borderId="14" xfId="0" applyFont="1" applyBorder="1"/>
    <xf numFmtId="0" fontId="0" fillId="0" borderId="8" xfId="0" applyBorder="1"/>
    <xf numFmtId="49" fontId="4" fillId="0" borderId="15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right"/>
    </xf>
    <xf numFmtId="49" fontId="22" fillId="2" borderId="1" xfId="0" applyNumberFormat="1" applyFont="1" applyFill="1" applyBorder="1" applyAlignment="1">
      <alignment horizontal="center" vertical="center" wrapText="1"/>
    </xf>
    <xf numFmtId="3" fontId="13" fillId="4" borderId="25" xfId="0" applyNumberFormat="1" applyFont="1" applyFill="1" applyBorder="1" applyAlignment="1">
      <alignment horizontal="right"/>
    </xf>
    <xf numFmtId="3" fontId="13" fillId="0" borderId="1" xfId="0" applyNumberFormat="1" applyFont="1" applyFill="1" applyBorder="1"/>
    <xf numFmtId="3" fontId="16" fillId="0" borderId="1" xfId="0" applyNumberFormat="1" applyFont="1" applyFill="1" applyBorder="1"/>
    <xf numFmtId="3" fontId="13" fillId="0" borderId="10" xfId="0" applyNumberFormat="1" applyFont="1" applyFill="1" applyBorder="1"/>
    <xf numFmtId="0" fontId="13" fillId="0" borderId="9" xfId="0" applyFont="1" applyFill="1" applyBorder="1" applyAlignment="1">
      <alignment horizontal="center"/>
    </xf>
    <xf numFmtId="3" fontId="16" fillId="0" borderId="10" xfId="0" applyNumberFormat="1" applyFont="1" applyFill="1" applyBorder="1"/>
    <xf numFmtId="0" fontId="13" fillId="0" borderId="2" xfId="0" applyNumberFormat="1" applyFont="1" applyFill="1" applyBorder="1"/>
    <xf numFmtId="0" fontId="14" fillId="0" borderId="9" xfId="0" applyFont="1" applyFill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left"/>
    </xf>
    <xf numFmtId="0" fontId="16" fillId="3" borderId="2" xfId="0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2" xfId="0" applyNumberFormat="1" applyFont="1" applyFill="1" applyBorder="1" applyAlignment="1">
      <alignment horizontal="left"/>
    </xf>
    <xf numFmtId="0" fontId="14" fillId="4" borderId="16" xfId="0" applyNumberFormat="1" applyFont="1" applyFill="1" applyBorder="1" applyAlignment="1">
      <alignment horizontal="left"/>
    </xf>
    <xf numFmtId="0" fontId="13" fillId="4" borderId="1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0" fillId="8" borderId="1" xfId="0" applyFont="1" applyFill="1" applyBorder="1"/>
    <xf numFmtId="0" fontId="14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left"/>
    </xf>
    <xf numFmtId="0" fontId="14" fillId="13" borderId="1" xfId="0" applyFont="1" applyFill="1" applyBorder="1" applyAlignment="1">
      <alignment horizontal="center"/>
    </xf>
    <xf numFmtId="0" fontId="4" fillId="13" borderId="1" xfId="0" applyFont="1" applyFill="1" applyBorder="1"/>
    <xf numFmtId="49" fontId="21" fillId="9" borderId="5" xfId="0" applyNumberFormat="1" applyFont="1" applyFill="1" applyBorder="1" applyAlignment="1">
      <alignment horizontal="center" vertical="center"/>
    </xf>
    <xf numFmtId="49" fontId="21" fillId="9" borderId="5" xfId="0" applyNumberFormat="1" applyFont="1" applyFill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3" fontId="0" fillId="5" borderId="1" xfId="0" applyNumberFormat="1" applyFont="1" applyFill="1" applyBorder="1" applyAlignment="1">
      <alignment horizontal="right"/>
    </xf>
    <xf numFmtId="3" fontId="0" fillId="0" borderId="14" xfId="0" applyNumberFormat="1" applyFont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3" fontId="0" fillId="0" borderId="8" xfId="0" applyNumberFormat="1" applyFont="1" applyFill="1" applyBorder="1" applyAlignment="1">
      <alignment horizontal="right"/>
    </xf>
    <xf numFmtId="3" fontId="0" fillId="8" borderId="1" xfId="0" applyNumberFormat="1" applyFont="1" applyFill="1" applyBorder="1" applyAlignment="1">
      <alignment horizontal="right"/>
    </xf>
    <xf numFmtId="3" fontId="0" fillId="0" borderId="15" xfId="0" applyNumberFormat="1" applyFont="1" applyFill="1" applyBorder="1" applyAlignment="1">
      <alignment horizontal="right"/>
    </xf>
    <xf numFmtId="9" fontId="0" fillId="0" borderId="8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0" fillId="0" borderId="15" xfId="0" applyNumberFormat="1" applyFont="1" applyBorder="1" applyAlignment="1">
      <alignment horizontal="right"/>
    </xf>
    <xf numFmtId="9" fontId="0" fillId="8" borderId="1" xfId="0" applyNumberFormat="1" applyFont="1" applyFill="1" applyBorder="1" applyAlignment="1">
      <alignment horizontal="right"/>
    </xf>
    <xf numFmtId="9" fontId="0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3" fontId="0" fillId="7" borderId="1" xfId="0" applyNumberFormat="1" applyFont="1" applyFill="1" applyBorder="1" applyAlignment="1">
      <alignment horizontal="right"/>
    </xf>
    <xf numFmtId="3" fontId="4" fillId="12" borderId="1" xfId="0" applyNumberFormat="1" applyFont="1" applyFill="1" applyBorder="1" applyAlignment="1">
      <alignment horizontal="right"/>
    </xf>
    <xf numFmtId="9" fontId="4" fillId="12" borderId="1" xfId="0" applyNumberFormat="1" applyFont="1" applyFill="1" applyBorder="1" applyAlignment="1">
      <alignment horizontal="right"/>
    </xf>
    <xf numFmtId="3" fontId="4" fillId="13" borderId="5" xfId="0" applyNumberFormat="1" applyFont="1" applyFill="1" applyBorder="1" applyAlignment="1">
      <alignment horizontal="right"/>
    </xf>
    <xf numFmtId="9" fontId="4" fillId="13" borderId="5" xfId="0" applyNumberFormat="1" applyFont="1" applyFill="1" applyBorder="1" applyAlignment="1">
      <alignment horizontal="right"/>
    </xf>
    <xf numFmtId="0" fontId="0" fillId="0" borderId="1" xfId="5" applyFont="1" applyFill="1" applyBorder="1" applyAlignment="1">
      <alignment horizontal="left"/>
    </xf>
    <xf numFmtId="0" fontId="4" fillId="3" borderId="0" xfId="5" applyFont="1" applyFill="1" applyBorder="1"/>
    <xf numFmtId="0" fontId="15" fillId="0" borderId="0" xfId="0" applyFont="1" applyBorder="1"/>
    <xf numFmtId="0" fontId="13" fillId="0" borderId="0" xfId="0" applyNumberFormat="1" applyFont="1" applyBorder="1"/>
    <xf numFmtId="49" fontId="14" fillId="0" borderId="0" xfId="0" applyNumberFormat="1" applyFont="1" applyBorder="1" applyAlignment="1">
      <alignment horizontal="right"/>
    </xf>
    <xf numFmtId="0" fontId="13" fillId="0" borderId="0" xfId="0" applyFont="1" applyBorder="1"/>
    <xf numFmtId="0" fontId="14" fillId="0" borderId="12" xfId="0" applyFont="1" applyFill="1" applyBorder="1"/>
    <xf numFmtId="0" fontId="13" fillId="0" borderId="27" xfId="0" applyNumberFormat="1" applyFont="1" applyFill="1" applyBorder="1"/>
    <xf numFmtId="3" fontId="13" fillId="0" borderId="13" xfId="0" applyNumberFormat="1" applyFont="1" applyFill="1" applyBorder="1"/>
    <xf numFmtId="3" fontId="16" fillId="0" borderId="13" xfId="0" applyNumberFormat="1" applyFont="1" applyFill="1" applyBorder="1"/>
    <xf numFmtId="3" fontId="13" fillId="0" borderId="24" xfId="0" applyNumberFormat="1" applyFont="1" applyFill="1" applyBorder="1"/>
    <xf numFmtId="0" fontId="0" fillId="10" borderId="5" xfId="0" applyFill="1" applyBorder="1"/>
    <xf numFmtId="3" fontId="0" fillId="10" borderId="5" xfId="0" applyNumberFormat="1" applyFont="1" applyFill="1" applyBorder="1" applyAlignment="1">
      <alignment horizontal="right"/>
    </xf>
    <xf numFmtId="9" fontId="0" fillId="10" borderId="5" xfId="0" applyNumberFormat="1" applyFont="1" applyFill="1" applyBorder="1" applyAlignment="1">
      <alignment horizontal="right"/>
    </xf>
    <xf numFmtId="0" fontId="13" fillId="6" borderId="1" xfId="0" applyFont="1" applyFill="1" applyBorder="1" applyAlignment="1">
      <alignment horizontal="center"/>
    </xf>
    <xf numFmtId="0" fontId="0" fillId="6" borderId="1" xfId="0" applyFill="1" applyBorder="1"/>
    <xf numFmtId="3" fontId="0" fillId="6" borderId="1" xfId="0" applyNumberFormat="1" applyFont="1" applyFill="1" applyBorder="1" applyAlignment="1">
      <alignment horizontal="right"/>
    </xf>
    <xf numFmtId="9" fontId="0" fillId="6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9" fontId="0" fillId="7" borderId="1" xfId="0" applyNumberFormat="1" applyFont="1" applyFill="1" applyBorder="1" applyAlignment="1">
      <alignment horizontal="right"/>
    </xf>
    <xf numFmtId="0" fontId="0" fillId="11" borderId="1" xfId="0" applyFont="1" applyFill="1" applyBorder="1" applyAlignment="1">
      <alignment horizontal="center"/>
    </xf>
    <xf numFmtId="0" fontId="4" fillId="11" borderId="1" xfId="0" applyFont="1" applyFill="1" applyBorder="1"/>
    <xf numFmtId="3" fontId="15" fillId="11" borderId="1" xfId="13" applyNumberFormat="1" applyFont="1" applyFill="1" applyBorder="1"/>
    <xf numFmtId="3" fontId="4" fillId="11" borderId="2" xfId="0" applyNumberFormat="1" applyFont="1" applyFill="1" applyBorder="1" applyAlignment="1">
      <alignment horizontal="right"/>
    </xf>
    <xf numFmtId="0" fontId="6" fillId="15" borderId="3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14" fillId="14" borderId="7" xfId="0" applyFont="1" applyFill="1" applyBorder="1"/>
    <xf numFmtId="0" fontId="13" fillId="14" borderId="8" xfId="0" applyNumberFormat="1" applyFont="1" applyFill="1" applyBorder="1"/>
    <xf numFmtId="3" fontId="13" fillId="14" borderId="8" xfId="0" applyNumberFormat="1" applyFont="1" applyFill="1" applyBorder="1"/>
    <xf numFmtId="0" fontId="14" fillId="16" borderId="7" xfId="0" applyFont="1" applyFill="1" applyBorder="1"/>
    <xf numFmtId="0" fontId="13" fillId="16" borderId="8" xfId="0" applyNumberFormat="1" applyFont="1" applyFill="1" applyBorder="1"/>
    <xf numFmtId="3" fontId="13" fillId="16" borderId="8" xfId="0" applyNumberFormat="1" applyFont="1" applyFill="1" applyBorder="1"/>
    <xf numFmtId="0" fontId="13" fillId="8" borderId="9" xfId="0" applyFont="1" applyFill="1" applyBorder="1" applyAlignment="1">
      <alignment horizontal="center"/>
    </xf>
    <xf numFmtId="0" fontId="13" fillId="8" borderId="2" xfId="0" applyNumberFormat="1" applyFont="1" applyFill="1" applyBorder="1"/>
    <xf numFmtId="3" fontId="16" fillId="8" borderId="1" xfId="13" applyNumberFormat="1" applyFont="1" applyFill="1" applyBorder="1" applyAlignment="1">
      <alignment horizontal="right"/>
    </xf>
    <xf numFmtId="3" fontId="16" fillId="8" borderId="10" xfId="13" applyNumberFormat="1" applyFont="1" applyFill="1" applyBorder="1" applyAlignment="1">
      <alignment horizontal="right"/>
    </xf>
    <xf numFmtId="0" fontId="13" fillId="7" borderId="9" xfId="0" applyFont="1" applyFill="1" applyBorder="1" applyAlignment="1">
      <alignment horizontal="center"/>
    </xf>
    <xf numFmtId="0" fontId="13" fillId="7" borderId="2" xfId="0" applyNumberFormat="1" applyFont="1" applyFill="1" applyBorder="1" applyAlignment="1">
      <alignment horizontal="left"/>
    </xf>
    <xf numFmtId="3" fontId="16" fillId="7" borderId="1" xfId="13" applyNumberFormat="1" applyFont="1" applyFill="1" applyBorder="1" applyAlignment="1">
      <alignment horizontal="right"/>
    </xf>
    <xf numFmtId="3" fontId="16" fillId="7" borderId="10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3" fillId="7" borderId="10" xfId="13" applyNumberFormat="1" applyFont="1" applyFill="1" applyBorder="1" applyAlignment="1">
      <alignment horizontal="right"/>
    </xf>
    <xf numFmtId="3" fontId="16" fillId="14" borderId="8" xfId="0" applyNumberFormat="1" applyFont="1" applyFill="1" applyBorder="1"/>
    <xf numFmtId="3" fontId="19" fillId="14" borderId="8" xfId="0" applyNumberFormat="1" applyFont="1" applyFill="1" applyBorder="1"/>
    <xf numFmtId="3" fontId="13" fillId="14" borderId="11" xfId="0" applyNumberFormat="1" applyFont="1" applyFill="1" applyBorder="1"/>
    <xf numFmtId="0" fontId="13" fillId="16" borderId="12" xfId="0" applyFont="1" applyFill="1" applyBorder="1" applyAlignment="1">
      <alignment horizontal="center"/>
    </xf>
    <xf numFmtId="0" fontId="13" fillId="16" borderId="27" xfId="0" applyNumberFormat="1" applyFont="1" applyFill="1" applyBorder="1"/>
    <xf numFmtId="3" fontId="16" fillId="16" borderId="13" xfId="0" applyNumberFormat="1" applyFont="1" applyFill="1" applyBorder="1"/>
    <xf numFmtId="3" fontId="16" fillId="16" borderId="24" xfId="0" applyNumberFormat="1" applyFont="1" applyFill="1" applyBorder="1"/>
    <xf numFmtId="0" fontId="13" fillId="14" borderId="9" xfId="0" applyFont="1" applyFill="1" applyBorder="1" applyAlignment="1">
      <alignment horizontal="center"/>
    </xf>
    <xf numFmtId="0" fontId="13" fillId="14" borderId="2" xfId="0" applyNumberFormat="1" applyFont="1" applyFill="1" applyBorder="1"/>
    <xf numFmtId="3" fontId="13" fillId="14" borderId="1" xfId="13" applyNumberFormat="1" applyFont="1" applyFill="1" applyBorder="1" applyAlignment="1">
      <alignment horizontal="right"/>
    </xf>
    <xf numFmtId="3" fontId="13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8" fillId="12" borderId="8" xfId="0" applyNumberFormat="1" applyFont="1" applyFill="1" applyBorder="1"/>
    <xf numFmtId="3" fontId="18" fillId="12" borderId="8" xfId="0" applyNumberFormat="1" applyFont="1" applyFill="1" applyBorder="1"/>
    <xf numFmtId="3" fontId="3" fillId="12" borderId="8" xfId="0" applyNumberFormat="1" applyFont="1" applyFill="1" applyBorder="1"/>
    <xf numFmtId="3" fontId="0" fillId="12" borderId="11" xfId="0" applyNumberFormat="1" applyFill="1" applyBorder="1"/>
    <xf numFmtId="0" fontId="12" fillId="13" borderId="28" xfId="0" applyNumberFormat="1" applyFont="1" applyFill="1" applyBorder="1" applyAlignment="1"/>
    <xf numFmtId="0" fontId="10" fillId="13" borderId="29" xfId="0" applyNumberFormat="1" applyFont="1" applyFill="1" applyBorder="1" applyAlignment="1"/>
    <xf numFmtId="3" fontId="14" fillId="13" borderId="30" xfId="0" applyNumberFormat="1" applyFont="1" applyFill="1" applyBorder="1"/>
    <xf numFmtId="3" fontId="14" fillId="13" borderId="31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3" borderId="26" xfId="0" applyNumberFormat="1" applyFont="1" applyFill="1" applyBorder="1" applyAlignment="1">
      <alignment horizontal="right"/>
    </xf>
    <xf numFmtId="3" fontId="16" fillId="16" borderId="8" xfId="0" applyNumberFormat="1" applyFont="1" applyFill="1" applyBorder="1"/>
    <xf numFmtId="3" fontId="19" fillId="16" borderId="8" xfId="0" applyNumberFormat="1" applyFont="1" applyFill="1" applyBorder="1"/>
    <xf numFmtId="3" fontId="13" fillId="16" borderId="11" xfId="0" applyNumberFormat="1" applyFont="1" applyFill="1" applyBorder="1"/>
    <xf numFmtId="0" fontId="0" fillId="0" borderId="0" xfId="0" applyFill="1" applyAlignment="1"/>
    <xf numFmtId="0" fontId="0" fillId="0" borderId="15" xfId="0" applyFont="1" applyFill="1" applyBorder="1"/>
    <xf numFmtId="3" fontId="0" fillId="0" borderId="1" xfId="5" applyNumberFormat="1" applyFont="1" applyFill="1" applyBorder="1" applyAlignment="1">
      <alignment horizontal="right"/>
    </xf>
    <xf numFmtId="3" fontId="0" fillId="0" borderId="1" xfId="0" applyNumberFormat="1" applyFont="1" applyBorder="1"/>
    <xf numFmtId="0" fontId="0" fillId="0" borderId="0" xfId="0" applyFont="1" applyFill="1" applyBorder="1" applyAlignment="1">
      <alignment horizontal="left"/>
    </xf>
    <xf numFmtId="49" fontId="0" fillId="0" borderId="0" xfId="0" applyNumberFormat="1"/>
    <xf numFmtId="3" fontId="23" fillId="0" borderId="0" xfId="0" applyNumberFormat="1" applyFont="1"/>
    <xf numFmtId="3" fontId="8" fillId="0" borderId="1" xfId="0" applyNumberFormat="1" applyFont="1" applyBorder="1"/>
    <xf numFmtId="3" fontId="5" fillId="0" borderId="0" xfId="0" applyNumberFormat="1" applyFont="1"/>
    <xf numFmtId="3" fontId="0" fillId="0" borderId="0" xfId="0" applyNumberFormat="1" applyFont="1"/>
    <xf numFmtId="166" fontId="0" fillId="0" borderId="0" xfId="0" applyNumberFormat="1" applyFont="1"/>
    <xf numFmtId="3" fontId="13" fillId="0" borderId="1" xfId="13" applyNumberFormat="1" applyFont="1" applyBorder="1" applyAlignment="1">
      <alignment horizontal="right"/>
    </xf>
    <xf numFmtId="3" fontId="13" fillId="0" borderId="1" xfId="0" applyNumberFormat="1" applyFont="1" applyBorder="1"/>
    <xf numFmtId="3" fontId="16" fillId="0" borderId="1" xfId="13" applyNumberFormat="1" applyFont="1" applyBorder="1" applyAlignment="1">
      <alignment horizontal="right"/>
    </xf>
    <xf numFmtId="3" fontId="16" fillId="0" borderId="1" xfId="0" applyNumberFormat="1" applyFont="1" applyBorder="1"/>
    <xf numFmtId="3" fontId="13" fillId="4" borderId="5" xfId="0" applyNumberFormat="1" applyFont="1" applyFill="1" applyBorder="1" applyAlignment="1">
      <alignment horizontal="right"/>
    </xf>
    <xf numFmtId="3" fontId="13" fillId="5" borderId="1" xfId="0" applyNumberFormat="1" applyFont="1" applyFill="1" applyBorder="1"/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Fill="1" applyBorder="1"/>
    <xf numFmtId="3" fontId="16" fillId="0" borderId="1" xfId="0" applyNumberFormat="1" applyFont="1" applyFill="1" applyBorder="1"/>
    <xf numFmtId="3" fontId="16" fillId="0" borderId="1" xfId="13" applyNumberFormat="1" applyFont="1" applyFill="1" applyBorder="1" applyAlignment="1">
      <alignment horizontal="right"/>
    </xf>
    <xf numFmtId="3" fontId="13" fillId="0" borderId="1" xfId="13" applyNumberFormat="1" applyFont="1" applyFill="1" applyBorder="1" applyAlignment="1">
      <alignment horizontal="right"/>
    </xf>
    <xf numFmtId="3" fontId="13" fillId="0" borderId="13" xfId="0" applyNumberFormat="1" applyFont="1" applyFill="1" applyBorder="1" applyAlignment="1">
      <alignment horizontal="right"/>
    </xf>
    <xf numFmtId="3" fontId="13" fillId="0" borderId="13" xfId="0" applyNumberFormat="1" applyFont="1" applyFill="1" applyBorder="1"/>
    <xf numFmtId="0" fontId="6" fillId="15" borderId="3" xfId="0" applyFont="1" applyFill="1" applyBorder="1" applyAlignment="1">
      <alignment horizontal="center" vertical="center" wrapText="1"/>
    </xf>
    <xf numFmtId="3" fontId="16" fillId="8" borderId="1" xfId="13" applyNumberFormat="1" applyFont="1" applyFill="1" applyBorder="1" applyAlignment="1">
      <alignment horizontal="right"/>
    </xf>
    <xf numFmtId="3" fontId="16" fillId="7" borderId="1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6" fillId="14" borderId="8" xfId="13" applyNumberFormat="1" applyFont="1" applyFill="1" applyBorder="1" applyAlignment="1">
      <alignment horizontal="right"/>
    </xf>
    <xf numFmtId="3" fontId="16" fillId="16" borderId="13" xfId="0" applyNumberFormat="1" applyFont="1" applyFill="1" applyBorder="1"/>
    <xf numFmtId="3" fontId="13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4" fillId="13" borderId="30" xfId="0" applyNumberFormat="1" applyFont="1" applyFill="1" applyBorder="1" applyAlignment="1">
      <alignment horizontal="right"/>
    </xf>
    <xf numFmtId="3" fontId="14" fillId="13" borderId="30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6" borderId="8" xfId="0" applyNumberFormat="1" applyFont="1" applyFill="1" applyBorder="1" applyAlignment="1">
      <alignment horizontal="right"/>
    </xf>
    <xf numFmtId="3" fontId="14" fillId="13" borderId="30" xfId="0" applyNumberFormat="1" applyFont="1" applyFill="1" applyBorder="1" applyAlignment="1">
      <alignment wrapText="1"/>
    </xf>
    <xf numFmtId="49" fontId="21" fillId="9" borderId="14" xfId="0" applyNumberFormat="1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49" fontId="21" fillId="9" borderId="14" xfId="0" applyNumberFormat="1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left" vertical="center"/>
    </xf>
    <xf numFmtId="0" fontId="21" fillId="9" borderId="16" xfId="0" applyFont="1" applyFill="1" applyBorder="1" applyAlignment="1">
      <alignment horizontal="left" vertical="center"/>
    </xf>
    <xf numFmtId="0" fontId="21" fillId="9" borderId="17" xfId="0" applyFont="1" applyFill="1" applyBorder="1" applyAlignment="1">
      <alignment horizontal="left" vertical="center"/>
    </xf>
    <xf numFmtId="0" fontId="21" fillId="9" borderId="18" xfId="0" applyFont="1" applyFill="1" applyBorder="1" applyAlignment="1">
      <alignment horizontal="left" vertical="center"/>
    </xf>
    <xf numFmtId="0" fontId="21" fillId="9" borderId="19" xfId="0" applyFont="1" applyFill="1" applyBorder="1" applyAlignment="1">
      <alignment horizontal="left" vertical="center"/>
    </xf>
    <xf numFmtId="0" fontId="22" fillId="2" borderId="14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2" fillId="13" borderId="21" xfId="0" applyNumberFormat="1" applyFont="1" applyFill="1" applyBorder="1" applyAlignment="1">
      <alignment horizontal="center"/>
    </xf>
    <xf numFmtId="0" fontId="12" fillId="13" borderId="22" xfId="0" applyNumberFormat="1" applyFont="1" applyFill="1" applyBorder="1" applyAlignment="1">
      <alignment horizontal="center"/>
    </xf>
    <xf numFmtId="0" fontId="22" fillId="15" borderId="28" xfId="0" applyFont="1" applyFill="1" applyBorder="1" applyAlignment="1">
      <alignment horizontal="left" vertical="center"/>
    </xf>
    <xf numFmtId="0" fontId="22" fillId="15" borderId="29" xfId="0" applyFont="1" applyFill="1" applyBorder="1" applyAlignment="1">
      <alignment horizontal="left" vertical="center"/>
    </xf>
  </cellXfs>
  <cellStyles count="20">
    <cellStyle name="čiarky 2" xfId="1"/>
    <cellStyle name="Normal 2" xfId="2"/>
    <cellStyle name="Normal 2 2" xfId="3"/>
    <cellStyle name="Normal 2 2 2" xfId="16"/>
    <cellStyle name="Normal 2 3" xfId="15"/>
    <cellStyle name="Normálna" xfId="0" builtinId="0"/>
    <cellStyle name="Normálna 2" xfId="4"/>
    <cellStyle name="Normálna 3" xfId="5"/>
    <cellStyle name="Normálna 4" xfId="6"/>
    <cellStyle name="Normálna 4 2" xfId="17"/>
    <cellStyle name="normálne 2" xfId="7"/>
    <cellStyle name="normálne 2 2" xfId="8"/>
    <cellStyle name="normálne 2 3" xfId="18"/>
    <cellStyle name="normálne 3" xfId="9"/>
    <cellStyle name="normálne 3 2" xfId="10"/>
    <cellStyle name="normálne 3 3" xfId="19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showGridLines="0" tabSelected="1" workbookViewId="0">
      <selection activeCell="A10" sqref="A10"/>
    </sheetView>
  </sheetViews>
  <sheetFormatPr defaultRowHeight="12.75" x14ac:dyDescent="0.2"/>
  <cols>
    <col min="1" max="1" width="126.7109375" style="19" customWidth="1"/>
    <col min="2" max="2" width="14.140625" style="19" customWidth="1"/>
    <col min="3" max="16384" width="9.140625" style="19"/>
  </cols>
  <sheetData>
    <row r="1" spans="1:2" ht="18" customHeight="1" x14ac:dyDescent="0.25">
      <c r="A1" s="17"/>
      <c r="B1" s="18"/>
    </row>
    <row r="2" spans="1:2" ht="23.25" customHeight="1" x14ac:dyDescent="0.2">
      <c r="A2" s="20"/>
      <c r="B2" s="21"/>
    </row>
    <row r="3" spans="1:2" ht="23.25" customHeight="1" x14ac:dyDescent="0.2">
      <c r="A3" s="22"/>
      <c r="B3" s="21"/>
    </row>
    <row r="4" spans="1:2" ht="23.25" customHeight="1" x14ac:dyDescent="0.2">
      <c r="A4" s="22"/>
      <c r="B4" s="21"/>
    </row>
    <row r="5" spans="1:2" ht="23.25" customHeight="1" x14ac:dyDescent="0.2">
      <c r="A5" s="22"/>
      <c r="B5" s="21"/>
    </row>
    <row r="6" spans="1:2" ht="23.25" customHeight="1" x14ac:dyDescent="0.2">
      <c r="A6" s="44" t="s">
        <v>49</v>
      </c>
      <c r="B6" s="21"/>
    </row>
    <row r="7" spans="1:2" ht="23.25" customHeight="1" x14ac:dyDescent="0.25">
      <c r="A7" s="23"/>
      <c r="B7" s="21"/>
    </row>
    <row r="8" spans="1:2" ht="23.25" customHeight="1" x14ac:dyDescent="0.25">
      <c r="A8" s="24"/>
      <c r="B8" s="21"/>
    </row>
    <row r="9" spans="1:2" ht="23.25" customHeight="1" x14ac:dyDescent="0.2">
      <c r="A9" s="25" t="s">
        <v>122</v>
      </c>
      <c r="B9" s="21"/>
    </row>
    <row r="10" spans="1:2" ht="23.25" customHeight="1" x14ac:dyDescent="0.2">
      <c r="B10" s="21"/>
    </row>
    <row r="11" spans="1:2" ht="23.25" customHeight="1" x14ac:dyDescent="0.2">
      <c r="B11" s="21"/>
    </row>
    <row r="12" spans="1:2" ht="23.25" customHeight="1" x14ac:dyDescent="0.2">
      <c r="B12" s="21"/>
    </row>
    <row r="13" spans="1:2" ht="23.25" customHeight="1" x14ac:dyDescent="0.2">
      <c r="A13" s="22"/>
      <c r="B13" s="21"/>
    </row>
    <row r="14" spans="1:2" ht="23.25" customHeight="1" x14ac:dyDescent="0.2">
      <c r="A14" s="22"/>
      <c r="B14" s="21"/>
    </row>
    <row r="15" spans="1:2" ht="23.25" customHeight="1" x14ac:dyDescent="0.2">
      <c r="A15" s="22"/>
      <c r="B15" s="21"/>
    </row>
    <row r="16" spans="1:2" ht="23.25" customHeight="1" x14ac:dyDescent="0.25">
      <c r="A16" s="26"/>
      <c r="B16" s="21"/>
    </row>
    <row r="17" spans="1:2" ht="20.25" customHeight="1" x14ac:dyDescent="0.25">
      <c r="A17" s="27" t="s">
        <v>118</v>
      </c>
      <c r="B17" s="21"/>
    </row>
    <row r="18" spans="1:2" ht="23.25" customHeight="1" x14ac:dyDescent="0.2">
      <c r="A18" s="22"/>
      <c r="B18" s="21"/>
    </row>
    <row r="19" spans="1:2" ht="23.25" customHeight="1" x14ac:dyDescent="0.2">
      <c r="A19" s="28"/>
      <c r="B19" s="21"/>
    </row>
    <row r="20" spans="1:2" ht="23.25" customHeight="1" x14ac:dyDescent="0.2">
      <c r="A20" s="212" t="s">
        <v>119</v>
      </c>
      <c r="B20" s="21"/>
    </row>
    <row r="21" spans="1:2" ht="23.25" customHeight="1" x14ac:dyDescent="0.2">
      <c r="A21" s="19" t="s">
        <v>120</v>
      </c>
      <c r="B21" s="21"/>
    </row>
    <row r="22" spans="1:2" ht="23.25" customHeight="1" x14ac:dyDescent="0.2">
      <c r="A22" s="19" t="s">
        <v>121</v>
      </c>
      <c r="B22" s="21"/>
    </row>
    <row r="23" spans="1:2" ht="23.25" customHeight="1" x14ac:dyDescent="0.2">
      <c r="A23" s="22"/>
      <c r="B23" s="21"/>
    </row>
    <row r="24" spans="1:2" ht="23.25" customHeight="1" x14ac:dyDescent="0.2">
      <c r="A24" s="29"/>
      <c r="B24" s="21"/>
    </row>
    <row r="25" spans="1:2" x14ac:dyDescent="0.2">
      <c r="A25" s="22" t="s">
        <v>92</v>
      </c>
    </row>
    <row r="26" spans="1:2" x14ac:dyDescent="0.2">
      <c r="A26" s="22" t="s">
        <v>93</v>
      </c>
    </row>
    <row r="27" spans="1:2" x14ac:dyDescent="0.2">
      <c r="A27" s="22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7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style="1" customWidth="1"/>
    <col min="2" max="2" width="39.7109375" style="31" customWidth="1"/>
    <col min="3" max="3" width="16.7109375" style="32" customWidth="1"/>
    <col min="4" max="8" width="16.7109375" style="33" customWidth="1"/>
    <col min="9" max="10" width="9.140625" style="1"/>
    <col min="11" max="11" width="12.5703125" style="1" bestFit="1" customWidth="1"/>
    <col min="12" max="16384" width="9.140625" style="1"/>
  </cols>
  <sheetData>
    <row r="1" spans="1:13" ht="20.100000000000001" customHeight="1" x14ac:dyDescent="0.25">
      <c r="A1" s="30"/>
      <c r="B1" s="31" t="str">
        <f>Cover!A9</f>
        <v>Univerzitná nemocnica Martin</v>
      </c>
      <c r="H1" s="33" t="s">
        <v>97</v>
      </c>
      <c r="I1" s="49"/>
      <c r="J1" s="49"/>
    </row>
    <row r="2" spans="1:13" ht="20.100000000000001" customHeight="1" x14ac:dyDescent="0.2">
      <c r="A2" s="255" t="s">
        <v>0</v>
      </c>
      <c r="B2" s="256"/>
      <c r="C2" s="249" t="s">
        <v>9</v>
      </c>
      <c r="D2" s="250"/>
      <c r="E2" s="251"/>
      <c r="F2" s="252" t="s">
        <v>10</v>
      </c>
      <c r="G2" s="253"/>
      <c r="H2" s="254"/>
    </row>
    <row r="3" spans="1:13" ht="20.100000000000001" customHeight="1" x14ac:dyDescent="0.2">
      <c r="A3" s="257"/>
      <c r="B3" s="258"/>
      <c r="C3" s="249" t="s">
        <v>126</v>
      </c>
      <c r="D3" s="250"/>
      <c r="E3" s="251"/>
      <c r="F3" s="252" t="s">
        <v>127</v>
      </c>
      <c r="G3" s="253"/>
      <c r="H3" s="254"/>
    </row>
    <row r="4" spans="1:13" ht="20.100000000000001" customHeight="1" x14ac:dyDescent="0.2">
      <c r="A4" s="259"/>
      <c r="B4" s="258"/>
      <c r="C4" s="123" t="s">
        <v>11</v>
      </c>
      <c r="D4" s="124" t="s">
        <v>12</v>
      </c>
      <c r="E4" s="124" t="s">
        <v>72</v>
      </c>
      <c r="F4" s="123" t="s">
        <v>11</v>
      </c>
      <c r="G4" s="124" t="s">
        <v>12</v>
      </c>
      <c r="H4" s="124" t="s">
        <v>72</v>
      </c>
    </row>
    <row r="5" spans="1:13" ht="20.100000000000001" customHeight="1" x14ac:dyDescent="0.2">
      <c r="A5" s="92" t="s">
        <v>51</v>
      </c>
      <c r="B5" s="96"/>
      <c r="C5" s="100"/>
      <c r="D5" s="98"/>
      <c r="E5" s="98"/>
      <c r="F5" s="100"/>
      <c r="G5" s="98"/>
      <c r="H5" s="99"/>
    </row>
    <row r="6" spans="1:13" ht="20.100000000000001" customHeight="1" x14ac:dyDescent="0.2">
      <c r="A6" s="34">
        <v>1</v>
      </c>
      <c r="B6" s="97" t="s">
        <v>13</v>
      </c>
      <c r="C6" s="125"/>
      <c r="D6" s="219">
        <v>4464.1754900000005</v>
      </c>
      <c r="E6" s="133" t="e">
        <f>D6/C6</f>
        <v>#DIV/0!</v>
      </c>
      <c r="F6" s="125"/>
      <c r="G6" s="219">
        <v>4464.1754900000005</v>
      </c>
      <c r="H6" s="133" t="e">
        <f>G6/F6</f>
        <v>#DIV/0!</v>
      </c>
      <c r="K6" s="218"/>
      <c r="L6" s="220"/>
      <c r="M6" s="221"/>
    </row>
    <row r="7" spans="1:13" ht="20.100000000000001" customHeight="1" x14ac:dyDescent="0.2">
      <c r="A7" s="34">
        <v>2</v>
      </c>
      <c r="B7" s="9" t="s">
        <v>14</v>
      </c>
      <c r="C7" s="126"/>
      <c r="D7" s="219">
        <v>1134.6942199999999</v>
      </c>
      <c r="E7" s="133" t="e">
        <f t="shared" ref="E7:E34" si="0">D7/C7</f>
        <v>#DIV/0!</v>
      </c>
      <c r="F7" s="126"/>
      <c r="G7" s="219">
        <v>1134.6942199999999</v>
      </c>
      <c r="H7" s="134" t="e">
        <f t="shared" ref="H7:H34" si="1">G7/F7</f>
        <v>#DIV/0!</v>
      </c>
      <c r="K7" s="218"/>
      <c r="L7" s="220"/>
      <c r="M7" s="221"/>
    </row>
    <row r="8" spans="1:13" ht="20.100000000000001" customHeight="1" x14ac:dyDescent="0.2">
      <c r="A8" s="34">
        <v>3</v>
      </c>
      <c r="B8" s="6" t="s">
        <v>15</v>
      </c>
      <c r="C8" s="126"/>
      <c r="D8" s="219">
        <v>283.10626999999999</v>
      </c>
      <c r="E8" s="133" t="e">
        <f t="shared" si="0"/>
        <v>#DIV/0!</v>
      </c>
      <c r="F8" s="126"/>
      <c r="G8" s="219">
        <v>283.10626999999999</v>
      </c>
      <c r="H8" s="134" t="e">
        <f t="shared" si="1"/>
        <v>#DIV/0!</v>
      </c>
      <c r="K8" s="218"/>
      <c r="L8" s="220"/>
      <c r="M8" s="221"/>
    </row>
    <row r="9" spans="1:13" ht="20.100000000000001" customHeight="1" x14ac:dyDescent="0.2">
      <c r="A9" s="91">
        <v>4</v>
      </c>
      <c r="B9" s="118" t="s">
        <v>16</v>
      </c>
      <c r="C9" s="131">
        <f>SUM(C6:C8)</f>
        <v>0</v>
      </c>
      <c r="D9" s="131">
        <f>SUM(D6:D8)</f>
        <v>5881.9759800000011</v>
      </c>
      <c r="E9" s="136" t="e">
        <f t="shared" si="0"/>
        <v>#DIV/0!</v>
      </c>
      <c r="F9" s="131">
        <f>SUM(F6:F8)</f>
        <v>0</v>
      </c>
      <c r="G9" s="131">
        <f>SUM(G6:G8)</f>
        <v>5881.9759800000011</v>
      </c>
      <c r="H9" s="136" t="e">
        <f t="shared" si="1"/>
        <v>#DIV/0!</v>
      </c>
      <c r="K9" s="218"/>
      <c r="L9" s="220"/>
      <c r="M9" s="221"/>
    </row>
    <row r="10" spans="1:13" s="51" customFormat="1" ht="20.100000000000001" customHeight="1" x14ac:dyDescent="0.2">
      <c r="A10" s="52">
        <v>5</v>
      </c>
      <c r="B10" s="53" t="s">
        <v>17</v>
      </c>
      <c r="C10" s="127"/>
      <c r="D10" s="219">
        <v>503.82222999999999</v>
      </c>
      <c r="E10" s="134" t="e">
        <f t="shared" si="0"/>
        <v>#DIV/0!</v>
      </c>
      <c r="F10" s="127"/>
      <c r="G10" s="219">
        <v>503.82222999999999</v>
      </c>
      <c r="H10" s="134" t="e">
        <f t="shared" si="1"/>
        <v>#DIV/0!</v>
      </c>
      <c r="K10" s="218"/>
      <c r="L10" s="220"/>
      <c r="M10" s="221"/>
    </row>
    <row r="11" spans="1:13" s="51" customFormat="1" ht="20.100000000000001" customHeight="1" x14ac:dyDescent="0.2">
      <c r="A11" s="75">
        <v>6</v>
      </c>
      <c r="B11" s="64" t="s">
        <v>52</v>
      </c>
      <c r="C11" s="127"/>
      <c r="D11" s="219">
        <v>29.453060000000001</v>
      </c>
      <c r="E11" s="134" t="e">
        <f t="shared" si="0"/>
        <v>#DIV/0!</v>
      </c>
      <c r="F11" s="127"/>
      <c r="G11" s="219">
        <v>29.453060000000001</v>
      </c>
      <c r="H11" s="134" t="e">
        <f t="shared" si="1"/>
        <v>#DIV/0!</v>
      </c>
      <c r="K11" s="218"/>
      <c r="L11" s="220"/>
      <c r="M11" s="221"/>
    </row>
    <row r="12" spans="1:13" s="51" customFormat="1" ht="20.100000000000001" customHeight="1" x14ac:dyDescent="0.2">
      <c r="A12" s="75">
        <v>7</v>
      </c>
      <c r="B12" s="64" t="s">
        <v>53</v>
      </c>
      <c r="C12" s="127"/>
      <c r="D12" s="219">
        <v>118.009</v>
      </c>
      <c r="E12" s="134" t="e">
        <f t="shared" si="0"/>
        <v>#DIV/0!</v>
      </c>
      <c r="F12" s="127"/>
      <c r="G12" s="219">
        <v>118.009</v>
      </c>
      <c r="H12" s="134" t="e">
        <f t="shared" si="1"/>
        <v>#DIV/0!</v>
      </c>
      <c r="K12" s="218"/>
      <c r="L12" s="220"/>
      <c r="M12" s="221"/>
    </row>
    <row r="13" spans="1:13" ht="20.100000000000001" customHeight="1" x14ac:dyDescent="0.2">
      <c r="A13" s="75">
        <v>8</v>
      </c>
      <c r="B13" s="64" t="s">
        <v>54</v>
      </c>
      <c r="C13" s="126"/>
      <c r="D13" s="219">
        <v>274.69166000000001</v>
      </c>
      <c r="E13" s="134" t="e">
        <f t="shared" si="0"/>
        <v>#DIV/0!</v>
      </c>
      <c r="F13" s="126"/>
      <c r="G13" s="219">
        <v>274.69166000000001</v>
      </c>
      <c r="H13" s="134" t="e">
        <f t="shared" si="1"/>
        <v>#DIV/0!</v>
      </c>
      <c r="K13" s="218"/>
      <c r="L13" s="220"/>
      <c r="M13" s="221"/>
    </row>
    <row r="14" spans="1:13" ht="20.100000000000001" customHeight="1" x14ac:dyDescent="0.2">
      <c r="A14" s="117">
        <v>9</v>
      </c>
      <c r="B14" s="156" t="s">
        <v>18</v>
      </c>
      <c r="C14" s="157">
        <f>C9+C10+C11+C13</f>
        <v>0</v>
      </c>
      <c r="D14" s="157">
        <f>D9+D10+D11+D13</f>
        <v>6689.9429300000011</v>
      </c>
      <c r="E14" s="158" t="e">
        <f t="shared" si="0"/>
        <v>#DIV/0!</v>
      </c>
      <c r="F14" s="157">
        <f>F9+F10+F11+F13</f>
        <v>0</v>
      </c>
      <c r="G14" s="157">
        <f>G9+G10+G11+G13</f>
        <v>6689.9429300000011</v>
      </c>
      <c r="H14" s="158" t="e">
        <f t="shared" si="1"/>
        <v>#DIV/0!</v>
      </c>
      <c r="K14" s="218"/>
      <c r="L14" s="220"/>
      <c r="M14" s="221"/>
    </row>
    <row r="15" spans="1:13" ht="20.100000000000001" customHeight="1" x14ac:dyDescent="0.2">
      <c r="A15" s="92" t="s">
        <v>19</v>
      </c>
      <c r="B15" s="96"/>
      <c r="C15" s="128"/>
      <c r="D15" s="129"/>
      <c r="E15" s="135"/>
      <c r="F15" s="128"/>
      <c r="G15" s="129"/>
      <c r="H15" s="137"/>
      <c r="K15" s="218"/>
      <c r="L15" s="220"/>
      <c r="M15" s="221"/>
    </row>
    <row r="16" spans="1:13" ht="20.100000000000001" customHeight="1" x14ac:dyDescent="0.2">
      <c r="A16" s="34">
        <v>10</v>
      </c>
      <c r="B16" s="93" t="s">
        <v>20</v>
      </c>
      <c r="C16" s="130"/>
      <c r="D16" s="219">
        <v>4641.65121</v>
      </c>
      <c r="E16" s="133" t="e">
        <f t="shared" si="0"/>
        <v>#DIV/0!</v>
      </c>
      <c r="F16" s="130"/>
      <c r="G16" s="219">
        <v>4641.65121</v>
      </c>
      <c r="H16" s="133" t="e">
        <f t="shared" si="1"/>
        <v>#DIV/0!</v>
      </c>
      <c r="K16" s="218"/>
      <c r="L16" s="220"/>
      <c r="M16" s="221"/>
    </row>
    <row r="17" spans="1:13" ht="20.100000000000001" customHeight="1" x14ac:dyDescent="0.2">
      <c r="A17" s="78">
        <v>41285</v>
      </c>
      <c r="B17" s="82" t="s">
        <v>21</v>
      </c>
      <c r="C17" s="84"/>
      <c r="D17" s="219">
        <v>1116.36718</v>
      </c>
      <c r="E17" s="134" t="e">
        <f t="shared" si="0"/>
        <v>#DIV/0!</v>
      </c>
      <c r="F17" s="84"/>
      <c r="G17" s="219">
        <v>1116.36718</v>
      </c>
      <c r="H17" s="134" t="e">
        <f t="shared" si="1"/>
        <v>#DIV/0!</v>
      </c>
      <c r="K17" s="218"/>
      <c r="L17" s="220"/>
      <c r="M17" s="221"/>
    </row>
    <row r="18" spans="1:13" ht="20.100000000000001" customHeight="1" x14ac:dyDescent="0.2">
      <c r="A18" s="89">
        <v>41316</v>
      </c>
      <c r="B18" s="37" t="s">
        <v>83</v>
      </c>
      <c r="C18" s="84"/>
      <c r="D18" s="219">
        <v>133.88442999999998</v>
      </c>
      <c r="E18" s="134" t="e">
        <f t="shared" si="0"/>
        <v>#DIV/0!</v>
      </c>
      <c r="F18" s="84"/>
      <c r="G18" s="219">
        <v>133.88442999999998</v>
      </c>
      <c r="H18" s="134" t="e">
        <f t="shared" si="1"/>
        <v>#DIV/0!</v>
      </c>
      <c r="K18" s="218"/>
      <c r="L18" s="220"/>
      <c r="M18" s="221"/>
    </row>
    <row r="19" spans="1:13" ht="20.100000000000001" customHeight="1" x14ac:dyDescent="0.2">
      <c r="A19" s="89">
        <v>41344</v>
      </c>
      <c r="B19" s="37" t="s">
        <v>84</v>
      </c>
      <c r="C19" s="84"/>
      <c r="D19" s="219">
        <v>121.93378</v>
      </c>
      <c r="E19" s="134" t="e">
        <f t="shared" si="0"/>
        <v>#DIV/0!</v>
      </c>
      <c r="F19" s="84"/>
      <c r="G19" s="219">
        <v>121.93378</v>
      </c>
      <c r="H19" s="134" t="e">
        <f t="shared" si="1"/>
        <v>#DIV/0!</v>
      </c>
      <c r="K19" s="218"/>
      <c r="L19" s="220"/>
      <c r="M19" s="221"/>
    </row>
    <row r="20" spans="1:13" ht="20.100000000000001" customHeight="1" x14ac:dyDescent="0.2">
      <c r="A20" s="89">
        <v>41375</v>
      </c>
      <c r="B20" s="36" t="s">
        <v>85</v>
      </c>
      <c r="C20" s="84"/>
      <c r="D20" s="219">
        <v>1377.7687800000001</v>
      </c>
      <c r="E20" s="134" t="e">
        <f t="shared" si="0"/>
        <v>#DIV/0!</v>
      </c>
      <c r="F20" s="84"/>
      <c r="G20" s="219">
        <v>1377.7687800000001</v>
      </c>
      <c r="H20" s="134" t="e">
        <f t="shared" si="1"/>
        <v>#DIV/0!</v>
      </c>
      <c r="K20" s="218"/>
      <c r="L20" s="220"/>
      <c r="M20" s="222"/>
    </row>
    <row r="21" spans="1:13" ht="20.100000000000001" customHeight="1" x14ac:dyDescent="0.2">
      <c r="A21" s="89">
        <v>41405</v>
      </c>
      <c r="B21" s="36" t="s">
        <v>22</v>
      </c>
      <c r="C21" s="84"/>
      <c r="D21" s="219">
        <v>156.89797000000002</v>
      </c>
      <c r="E21" s="134" t="e">
        <f t="shared" si="0"/>
        <v>#DIV/0!</v>
      </c>
      <c r="F21" s="84"/>
      <c r="G21" s="219">
        <v>156.89797000000002</v>
      </c>
      <c r="H21" s="134" t="e">
        <f t="shared" si="1"/>
        <v>#DIV/0!</v>
      </c>
      <c r="K21" s="218"/>
      <c r="L21" s="220"/>
      <c r="M21" s="221"/>
    </row>
    <row r="22" spans="1:13" ht="20.100000000000001" customHeight="1" x14ac:dyDescent="0.2">
      <c r="A22" s="90">
        <v>11</v>
      </c>
      <c r="B22" s="163" t="s">
        <v>23</v>
      </c>
      <c r="C22" s="140">
        <f>C17+C18+C19+C20+C21</f>
        <v>0</v>
      </c>
      <c r="D22" s="140">
        <f>D17+D18+D19+D20+D21</f>
        <v>2906.85214</v>
      </c>
      <c r="E22" s="164" t="e">
        <f t="shared" si="0"/>
        <v>#DIV/0!</v>
      </c>
      <c r="F22" s="140">
        <f>F17+F18+F19+F20+F21</f>
        <v>0</v>
      </c>
      <c r="G22" s="140">
        <f>G17+G18+G19+G20+G21</f>
        <v>2906.85214</v>
      </c>
      <c r="H22" s="164" t="e">
        <f t="shared" si="1"/>
        <v>#DIV/0!</v>
      </c>
      <c r="K22" s="218"/>
      <c r="L22" s="220"/>
      <c r="M22" s="221"/>
    </row>
    <row r="23" spans="1:13" ht="20.100000000000001" customHeight="1" x14ac:dyDescent="0.2">
      <c r="A23" s="34">
        <v>12</v>
      </c>
      <c r="B23" s="37" t="s">
        <v>24</v>
      </c>
      <c r="C23" s="84"/>
      <c r="D23" s="219">
        <v>210.99198000000001</v>
      </c>
      <c r="E23" s="134" t="e">
        <f t="shared" si="0"/>
        <v>#DIV/0!</v>
      </c>
      <c r="F23" s="84"/>
      <c r="G23" s="219">
        <v>210.99198000000001</v>
      </c>
      <c r="H23" s="134" t="e">
        <f t="shared" si="1"/>
        <v>#DIV/0!</v>
      </c>
      <c r="K23" s="218"/>
      <c r="L23" s="220"/>
      <c r="M23" s="221"/>
    </row>
    <row r="24" spans="1:13" ht="20.100000000000001" customHeight="1" x14ac:dyDescent="0.2">
      <c r="A24" s="34">
        <v>13</v>
      </c>
      <c r="B24" s="36" t="s">
        <v>25</v>
      </c>
      <c r="C24" s="84"/>
      <c r="D24" s="219">
        <v>62.931470000000004</v>
      </c>
      <c r="E24" s="134" t="e">
        <f t="shared" si="0"/>
        <v>#DIV/0!</v>
      </c>
      <c r="F24" s="84"/>
      <c r="G24" s="219">
        <v>62.931470000000004</v>
      </c>
      <c r="H24" s="134" t="e">
        <f t="shared" si="1"/>
        <v>#DIV/0!</v>
      </c>
      <c r="K24" s="218"/>
      <c r="L24" s="220"/>
      <c r="M24" s="221"/>
    </row>
    <row r="25" spans="1:13" ht="20.100000000000001" customHeight="1" x14ac:dyDescent="0.2">
      <c r="A25" s="34">
        <v>14</v>
      </c>
      <c r="B25" s="36" t="s">
        <v>26</v>
      </c>
      <c r="C25" s="84"/>
      <c r="D25" s="219">
        <v>488.66955999999999</v>
      </c>
      <c r="E25" s="134" t="e">
        <f t="shared" si="0"/>
        <v>#DIV/0!</v>
      </c>
      <c r="F25" s="84"/>
      <c r="G25" s="219">
        <v>488.66955999999999</v>
      </c>
      <c r="H25" s="134" t="e">
        <f t="shared" si="1"/>
        <v>#DIV/0!</v>
      </c>
      <c r="K25" s="218"/>
      <c r="L25" s="220"/>
      <c r="M25" s="221"/>
    </row>
    <row r="26" spans="1:13" ht="20.100000000000001" customHeight="1" x14ac:dyDescent="0.2">
      <c r="A26" s="38">
        <v>15</v>
      </c>
      <c r="B26" s="39" t="s">
        <v>7</v>
      </c>
      <c r="C26" s="84"/>
      <c r="D26" s="219">
        <v>0</v>
      </c>
      <c r="E26" s="134" t="e">
        <f t="shared" ref="E26" si="2">D26/C26</f>
        <v>#DIV/0!</v>
      </c>
      <c r="F26" s="84"/>
      <c r="G26" s="219">
        <v>0</v>
      </c>
      <c r="H26" s="134" t="e">
        <f t="shared" ref="H26" si="3">G26/F26</f>
        <v>#DIV/0!</v>
      </c>
      <c r="K26" s="218"/>
      <c r="L26" s="220"/>
      <c r="M26" s="221"/>
    </row>
    <row r="27" spans="1:13" ht="20.100000000000001" customHeight="1" x14ac:dyDescent="0.2">
      <c r="A27" s="159">
        <v>16</v>
      </c>
      <c r="B27" s="160" t="s">
        <v>27</v>
      </c>
      <c r="C27" s="161">
        <f>C16+C22+C23+C24+C25+C26</f>
        <v>0</v>
      </c>
      <c r="D27" s="161">
        <f>D16+D22+D23+D24+D25+D26</f>
        <v>8311.0963599999995</v>
      </c>
      <c r="E27" s="162" t="e">
        <f t="shared" si="0"/>
        <v>#DIV/0!</v>
      </c>
      <c r="F27" s="161">
        <f t="shared" ref="F27" si="4">F16+F22+F23+F24+F25+F26</f>
        <v>0</v>
      </c>
      <c r="G27" s="161">
        <f>G16+G22+G23+G24+G25+G26</f>
        <v>8311.0963599999995</v>
      </c>
      <c r="H27" s="162" t="e">
        <f t="shared" si="1"/>
        <v>#DIV/0!</v>
      </c>
      <c r="K27" s="218"/>
      <c r="L27" s="220"/>
      <c r="M27" s="221"/>
    </row>
    <row r="28" spans="1:13" ht="20.100000000000001" customHeight="1" x14ac:dyDescent="0.2">
      <c r="A28" s="119">
        <v>17</v>
      </c>
      <c r="B28" s="120" t="s">
        <v>28</v>
      </c>
      <c r="C28" s="141">
        <f>SUM(C14-C27)</f>
        <v>0</v>
      </c>
      <c r="D28" s="141">
        <f>SUM(D14-D27)</f>
        <v>-1621.1534299999985</v>
      </c>
      <c r="E28" s="142" t="e">
        <f t="shared" si="0"/>
        <v>#DIV/0!</v>
      </c>
      <c r="F28" s="141">
        <f>SUM(F14-F27)</f>
        <v>0</v>
      </c>
      <c r="G28" s="141">
        <f>SUM(G14-G27)</f>
        <v>-1621.1534299999985</v>
      </c>
      <c r="H28" s="142" t="e">
        <f t="shared" si="1"/>
        <v>#DIV/0!</v>
      </c>
      <c r="K28" s="218"/>
      <c r="L28" s="220"/>
      <c r="M28" s="221"/>
    </row>
    <row r="29" spans="1:13" ht="20.100000000000001" customHeight="1" x14ac:dyDescent="0.2">
      <c r="A29" s="54">
        <v>43483</v>
      </c>
      <c r="B29" s="39" t="s">
        <v>29</v>
      </c>
      <c r="C29" s="84"/>
      <c r="D29" s="219">
        <v>129.20761999999999</v>
      </c>
      <c r="E29" s="134" t="e">
        <f t="shared" si="0"/>
        <v>#DIV/0!</v>
      </c>
      <c r="F29" s="84"/>
      <c r="G29" s="219">
        <v>129.20761999999999</v>
      </c>
      <c r="H29" s="134" t="e">
        <f t="shared" si="1"/>
        <v>#DIV/0!</v>
      </c>
      <c r="K29" s="218"/>
      <c r="L29" s="220"/>
      <c r="M29" s="221"/>
    </row>
    <row r="30" spans="1:13" ht="20.100000000000001" customHeight="1" x14ac:dyDescent="0.2">
      <c r="A30" s="54">
        <v>43514</v>
      </c>
      <c r="B30" s="39" t="s">
        <v>55</v>
      </c>
      <c r="C30" s="84"/>
      <c r="D30" s="219">
        <v>118.009</v>
      </c>
      <c r="E30" s="134" t="e">
        <f t="shared" si="0"/>
        <v>#DIV/0!</v>
      </c>
      <c r="F30" s="84"/>
      <c r="G30" s="219">
        <v>118.009</v>
      </c>
      <c r="H30" s="134" t="e">
        <f t="shared" si="1"/>
        <v>#DIV/0!</v>
      </c>
      <c r="K30" s="218"/>
      <c r="L30" s="220"/>
      <c r="M30" s="221"/>
    </row>
    <row r="31" spans="1:13" ht="20.100000000000001" customHeight="1" x14ac:dyDescent="0.2">
      <c r="A31" s="38">
        <v>19</v>
      </c>
      <c r="B31" s="39" t="s">
        <v>30</v>
      </c>
      <c r="C31" s="84"/>
      <c r="D31" s="219">
        <v>0</v>
      </c>
      <c r="E31" s="134" t="e">
        <f t="shared" si="0"/>
        <v>#DIV/0!</v>
      </c>
      <c r="F31" s="84"/>
      <c r="G31" s="219">
        <v>0</v>
      </c>
      <c r="H31" s="134" t="e">
        <f t="shared" si="1"/>
        <v>#DIV/0!</v>
      </c>
      <c r="K31" s="218"/>
      <c r="L31" s="220"/>
      <c r="M31" s="221"/>
    </row>
    <row r="32" spans="1:13" ht="20.100000000000001" customHeight="1" x14ac:dyDescent="0.2">
      <c r="A32" s="38">
        <v>20</v>
      </c>
      <c r="B32" s="39" t="s">
        <v>31</v>
      </c>
      <c r="C32" s="84"/>
      <c r="D32" s="219">
        <v>33.13514</v>
      </c>
      <c r="E32" s="134" t="e">
        <f t="shared" si="0"/>
        <v>#DIV/0!</v>
      </c>
      <c r="F32" s="84"/>
      <c r="G32" s="219">
        <v>33.13514</v>
      </c>
      <c r="H32" s="134" t="e">
        <f t="shared" si="1"/>
        <v>#DIV/0!</v>
      </c>
      <c r="K32" s="218"/>
      <c r="L32" s="220"/>
      <c r="M32" s="221"/>
    </row>
    <row r="33" spans="1:13" ht="20.100000000000001" customHeight="1" x14ac:dyDescent="0.2">
      <c r="A33" s="38">
        <v>21</v>
      </c>
      <c r="B33" s="39" t="s">
        <v>32</v>
      </c>
      <c r="C33" s="84"/>
      <c r="D33" s="219">
        <v>0.10244</v>
      </c>
      <c r="E33" s="134" t="e">
        <f t="shared" si="0"/>
        <v>#DIV/0!</v>
      </c>
      <c r="F33" s="84"/>
      <c r="G33" s="219">
        <v>0.10244</v>
      </c>
      <c r="H33" s="134" t="e">
        <f t="shared" si="1"/>
        <v>#DIV/0!</v>
      </c>
      <c r="K33" s="218"/>
      <c r="L33" s="220"/>
      <c r="M33" s="221"/>
    </row>
    <row r="34" spans="1:13" ht="20.100000000000001" customHeight="1" x14ac:dyDescent="0.2">
      <c r="A34" s="121">
        <v>22</v>
      </c>
      <c r="B34" s="122" t="s">
        <v>33</v>
      </c>
      <c r="C34" s="143">
        <f>C28-C29-C31-C32-C33</f>
        <v>0</v>
      </c>
      <c r="D34" s="143">
        <f>D28-D29-D31-D32-D33</f>
        <v>-1783.5986299999984</v>
      </c>
      <c r="E34" s="144" t="e">
        <f t="shared" si="0"/>
        <v>#DIV/0!</v>
      </c>
      <c r="F34" s="143">
        <f>F28-F29-F31-F32-F33</f>
        <v>0</v>
      </c>
      <c r="G34" s="143">
        <f>G28-G29-G31-G32-G33</f>
        <v>-1783.5986299999984</v>
      </c>
      <c r="H34" s="144" t="e">
        <f t="shared" si="1"/>
        <v>#DIV/0!</v>
      </c>
      <c r="K34" s="218"/>
      <c r="L34" s="220"/>
      <c r="M34" s="221"/>
    </row>
    <row r="35" spans="1:13" ht="20.100000000000001" customHeight="1" x14ac:dyDescent="0.2">
      <c r="A35" s="77"/>
      <c r="B35" s="146" t="s">
        <v>68</v>
      </c>
      <c r="C35" s="132"/>
      <c r="D35" s="132"/>
      <c r="E35" s="95"/>
      <c r="F35" s="132"/>
      <c r="G35" s="132"/>
      <c r="H35" s="95"/>
    </row>
    <row r="36" spans="1:13" ht="20.100000000000001" customHeight="1" x14ac:dyDescent="0.2">
      <c r="A36" s="77"/>
      <c r="B36" s="79" t="s">
        <v>69</v>
      </c>
      <c r="C36" s="130"/>
      <c r="D36" s="130">
        <f>389.54+10.5</f>
        <v>400.04</v>
      </c>
      <c r="E36" s="94"/>
      <c r="F36" s="130"/>
      <c r="G36" s="130">
        <f>389.54+10.5</f>
        <v>400.04</v>
      </c>
      <c r="H36" s="94"/>
    </row>
    <row r="37" spans="1:13" ht="20.100000000000001" customHeight="1" x14ac:dyDescent="0.2">
      <c r="A37" s="77"/>
      <c r="B37" s="145" t="s">
        <v>95</v>
      </c>
      <c r="C37" s="84"/>
      <c r="D37" s="84">
        <v>2586</v>
      </c>
      <c r="E37" s="35"/>
      <c r="F37" s="84"/>
      <c r="G37" s="84">
        <v>2586</v>
      </c>
      <c r="H37" s="35"/>
    </row>
    <row r="38" spans="1:13" ht="6" customHeight="1" x14ac:dyDescent="0.2">
      <c r="A38" s="77"/>
      <c r="B38" s="213"/>
      <c r="C38" s="13"/>
      <c r="D38" s="13"/>
      <c r="E38" s="13"/>
      <c r="F38" s="40"/>
      <c r="G38" s="41"/>
      <c r="H38" s="41"/>
    </row>
    <row r="39" spans="1:13" ht="20.100000000000001" customHeight="1" x14ac:dyDescent="0.2">
      <c r="A39" s="77"/>
      <c r="B39" s="145" t="s">
        <v>123</v>
      </c>
      <c r="C39" s="214"/>
      <c r="D39" s="214">
        <v>778</v>
      </c>
      <c r="E39" s="214"/>
      <c r="F39" s="84"/>
      <c r="G39" s="215">
        <v>778</v>
      </c>
      <c r="H39" s="126"/>
    </row>
    <row r="40" spans="1:13" ht="20.100000000000001" customHeight="1" x14ac:dyDescent="0.2">
      <c r="A40" s="77"/>
      <c r="B40" s="80"/>
      <c r="C40" s="81"/>
      <c r="D40" s="81"/>
      <c r="E40" s="81"/>
      <c r="F40" s="1"/>
      <c r="G40" s="1"/>
      <c r="H40" s="1"/>
    </row>
    <row r="41" spans="1:13" ht="20.100000000000001" customHeight="1" x14ac:dyDescent="0.2">
      <c r="A41" s="13"/>
      <c r="B41" s="13"/>
      <c r="C41" s="40"/>
      <c r="D41" s="41"/>
      <c r="E41" s="41"/>
      <c r="F41" s="1"/>
      <c r="G41" s="1"/>
      <c r="H41" s="1"/>
    </row>
    <row r="42" spans="1:13" ht="20.100000000000001" customHeight="1" x14ac:dyDescent="0.2">
      <c r="B42" s="216" t="s">
        <v>124</v>
      </c>
      <c r="F42" s="1"/>
      <c r="G42" s="1"/>
      <c r="H42" s="1"/>
    </row>
    <row r="43" spans="1:13" ht="20.100000000000001" customHeight="1" x14ac:dyDescent="0.2">
      <c r="B43" s="217" t="s">
        <v>125</v>
      </c>
      <c r="F43" s="1"/>
      <c r="G43" s="1"/>
      <c r="H43" s="1"/>
    </row>
    <row r="44" spans="1:13" ht="20.100000000000001" customHeight="1" x14ac:dyDescent="0.2">
      <c r="B44" s="217" t="s">
        <v>128</v>
      </c>
    </row>
    <row r="45" spans="1:13" ht="20.100000000000001" customHeight="1" x14ac:dyDescent="0.2"/>
    <row r="46" spans="1:13" ht="20.100000000000001" customHeight="1" x14ac:dyDescent="0.2"/>
    <row r="47" spans="1:13" ht="20.100000000000001" customHeight="1" x14ac:dyDescent="0.2"/>
    <row r="48" spans="1:13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7"/>
  <sheetViews>
    <sheetView showGridLines="0" zoomScaleNormal="100" workbookViewId="0">
      <selection activeCell="C20" sqref="C20"/>
    </sheetView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4" t="str">
        <f>Cover!A9</f>
        <v>Univerzitná nemocnica Martin</v>
      </c>
    </row>
    <row r="2" spans="1:14" ht="32.25" customHeight="1" x14ac:dyDescent="0.2">
      <c r="A2" s="260" t="s">
        <v>0</v>
      </c>
      <c r="B2" s="261"/>
      <c r="C2" s="101" t="s">
        <v>98</v>
      </c>
      <c r="D2" s="101" t="s">
        <v>99</v>
      </c>
      <c r="E2" s="101" t="s">
        <v>100</v>
      </c>
      <c r="F2" s="101" t="s">
        <v>101</v>
      </c>
      <c r="G2" s="101" t="s">
        <v>102</v>
      </c>
      <c r="H2" s="101" t="s">
        <v>103</v>
      </c>
      <c r="I2" s="101" t="s">
        <v>104</v>
      </c>
      <c r="J2" s="101" t="s">
        <v>105</v>
      </c>
      <c r="K2" s="101" t="s">
        <v>106</v>
      </c>
      <c r="L2" s="101" t="s">
        <v>107</v>
      </c>
      <c r="M2" s="101" t="s">
        <v>108</v>
      </c>
      <c r="N2" s="101" t="s">
        <v>109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5" t="s">
        <v>73</v>
      </c>
      <c r="B4" s="76" t="s">
        <v>74</v>
      </c>
      <c r="C4" s="126">
        <f>C5</f>
        <v>47662.483399999997</v>
      </c>
      <c r="D4" s="126">
        <f t="shared" ref="D4:N4" si="0">D5</f>
        <v>0</v>
      </c>
      <c r="E4" s="126">
        <f t="shared" si="0"/>
        <v>0</v>
      </c>
      <c r="F4" s="126">
        <f t="shared" si="0"/>
        <v>0</v>
      </c>
      <c r="G4" s="126">
        <f t="shared" si="0"/>
        <v>0</v>
      </c>
      <c r="H4" s="126">
        <f t="shared" si="0"/>
        <v>0</v>
      </c>
      <c r="I4" s="126">
        <f t="shared" si="0"/>
        <v>0</v>
      </c>
      <c r="J4" s="126">
        <f t="shared" si="0"/>
        <v>0</v>
      </c>
      <c r="K4" s="126">
        <f t="shared" si="0"/>
        <v>0</v>
      </c>
      <c r="L4" s="126">
        <f t="shared" si="0"/>
        <v>0</v>
      </c>
      <c r="M4" s="126">
        <f t="shared" si="0"/>
        <v>0</v>
      </c>
      <c r="N4" s="126">
        <f t="shared" si="0"/>
        <v>0</v>
      </c>
    </row>
    <row r="5" spans="1:14" ht="20.100000000000001" customHeight="1" x14ac:dyDescent="0.2">
      <c r="A5" s="6">
        <v>1</v>
      </c>
      <c r="B5" s="6" t="s">
        <v>77</v>
      </c>
      <c r="C5" s="219">
        <v>47662.483399999997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</row>
    <row r="6" spans="1:14" ht="20.100000000000001" customHeight="1" x14ac:dyDescent="0.2">
      <c r="A6" s="5" t="s">
        <v>75</v>
      </c>
      <c r="B6" s="76" t="s">
        <v>76</v>
      </c>
      <c r="C6" s="126">
        <f>SUM(C7:C9)</f>
        <v>19100.218980000001</v>
      </c>
      <c r="D6" s="126">
        <f t="shared" ref="D6:N6" si="1">SUM(D7:D9)</f>
        <v>0</v>
      </c>
      <c r="E6" s="126">
        <f t="shared" si="1"/>
        <v>0</v>
      </c>
      <c r="F6" s="126">
        <f t="shared" si="1"/>
        <v>0</v>
      </c>
      <c r="G6" s="126">
        <f t="shared" si="1"/>
        <v>0</v>
      </c>
      <c r="H6" s="126">
        <f t="shared" si="1"/>
        <v>0</v>
      </c>
      <c r="I6" s="126">
        <f t="shared" si="1"/>
        <v>0</v>
      </c>
      <c r="J6" s="126">
        <f t="shared" si="1"/>
        <v>0</v>
      </c>
      <c r="K6" s="126">
        <f t="shared" si="1"/>
        <v>0</v>
      </c>
      <c r="L6" s="126">
        <f t="shared" si="1"/>
        <v>0</v>
      </c>
      <c r="M6" s="126">
        <f t="shared" si="1"/>
        <v>0</v>
      </c>
      <c r="N6" s="126">
        <f t="shared" si="1"/>
        <v>0</v>
      </c>
    </row>
    <row r="7" spans="1:14" ht="20.100000000000001" customHeight="1" x14ac:dyDescent="0.2">
      <c r="A7" s="88">
        <v>1</v>
      </c>
      <c r="B7" s="76" t="s">
        <v>3</v>
      </c>
      <c r="C7" s="219">
        <v>3846.5929900000001</v>
      </c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</row>
    <row r="8" spans="1:14" ht="20.100000000000001" customHeight="1" x14ac:dyDescent="0.2">
      <c r="A8" s="88">
        <v>2</v>
      </c>
      <c r="B8" s="6" t="s">
        <v>2</v>
      </c>
      <c r="C8" s="219">
        <v>13989.620650000001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</row>
    <row r="9" spans="1:14" ht="20.100000000000001" customHeight="1" x14ac:dyDescent="0.2">
      <c r="A9" s="88">
        <v>3</v>
      </c>
      <c r="B9" s="6" t="s">
        <v>78</v>
      </c>
      <c r="C9" s="219">
        <v>1264.0053400000002</v>
      </c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</row>
    <row r="10" spans="1:14" ht="20.100000000000001" customHeight="1" x14ac:dyDescent="0.2">
      <c r="A10" s="86" t="s">
        <v>82</v>
      </c>
      <c r="B10" s="6" t="s">
        <v>71</v>
      </c>
      <c r="C10" s="219">
        <v>2.8706900000000002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</row>
    <row r="11" spans="1:14" ht="20.100000000000001" customHeight="1" x14ac:dyDescent="0.2">
      <c r="A11" s="165"/>
      <c r="B11" s="166" t="s">
        <v>4</v>
      </c>
      <c r="C11" s="167">
        <f>C4+C6+C10</f>
        <v>66765.573069999999</v>
      </c>
      <c r="D11" s="167">
        <f t="shared" ref="D11:N11" si="2">D4+D6+D10</f>
        <v>0</v>
      </c>
      <c r="E11" s="167">
        <f t="shared" si="2"/>
        <v>0</v>
      </c>
      <c r="F11" s="167">
        <f t="shared" si="2"/>
        <v>0</v>
      </c>
      <c r="G11" s="167">
        <f t="shared" si="2"/>
        <v>0</v>
      </c>
      <c r="H11" s="167">
        <f t="shared" si="2"/>
        <v>0</v>
      </c>
      <c r="I11" s="167">
        <f t="shared" si="2"/>
        <v>0</v>
      </c>
      <c r="J11" s="167">
        <f t="shared" si="2"/>
        <v>0</v>
      </c>
      <c r="K11" s="167">
        <f t="shared" si="2"/>
        <v>0</v>
      </c>
      <c r="L11" s="167">
        <f t="shared" si="2"/>
        <v>0</v>
      </c>
      <c r="M11" s="167">
        <f t="shared" si="2"/>
        <v>0</v>
      </c>
      <c r="N11" s="167">
        <f t="shared" si="2"/>
        <v>0</v>
      </c>
    </row>
    <row r="12" spans="1:14" ht="20.100000000000001" customHeight="1" x14ac:dyDescent="0.2">
      <c r="A12" s="8" t="s">
        <v>65</v>
      </c>
      <c r="B12" s="6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</row>
    <row r="13" spans="1:14" ht="20.100000000000001" customHeight="1" x14ac:dyDescent="0.2">
      <c r="A13" s="8" t="s">
        <v>79</v>
      </c>
      <c r="B13" s="6" t="s">
        <v>80</v>
      </c>
      <c r="C13" s="219">
        <v>-21808.346219999999</v>
      </c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</row>
    <row r="14" spans="1:14" ht="20.100000000000001" customHeight="1" x14ac:dyDescent="0.2">
      <c r="A14" s="8" t="s">
        <v>75</v>
      </c>
      <c r="B14" s="85" t="s">
        <v>81</v>
      </c>
      <c r="C14" s="126">
        <f>SUM(C15:C19)</f>
        <v>87720.681389999998</v>
      </c>
      <c r="D14" s="126">
        <f t="shared" ref="D14:N14" si="3">SUM(D15:D19)</f>
        <v>0</v>
      </c>
      <c r="E14" s="126">
        <f t="shared" si="3"/>
        <v>0</v>
      </c>
      <c r="F14" s="126">
        <f t="shared" si="3"/>
        <v>0</v>
      </c>
      <c r="G14" s="126">
        <f t="shared" si="3"/>
        <v>0</v>
      </c>
      <c r="H14" s="126">
        <f t="shared" si="3"/>
        <v>0</v>
      </c>
      <c r="I14" s="126">
        <f t="shared" si="3"/>
        <v>0</v>
      </c>
      <c r="J14" s="126">
        <f t="shared" si="3"/>
        <v>0</v>
      </c>
      <c r="K14" s="126">
        <f t="shared" si="3"/>
        <v>0</v>
      </c>
      <c r="L14" s="126">
        <f t="shared" si="3"/>
        <v>0</v>
      </c>
      <c r="M14" s="126">
        <f t="shared" si="3"/>
        <v>0</v>
      </c>
      <c r="N14" s="126">
        <f t="shared" si="3"/>
        <v>0</v>
      </c>
    </row>
    <row r="15" spans="1:14" ht="20.100000000000001" customHeight="1" x14ac:dyDescent="0.2">
      <c r="A15" s="83">
        <v>1</v>
      </c>
      <c r="B15" s="6" t="s">
        <v>7</v>
      </c>
      <c r="C15" s="219">
        <v>1520.3128999999999</v>
      </c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</row>
    <row r="16" spans="1:14" ht="20.100000000000001" customHeight="1" x14ac:dyDescent="0.2">
      <c r="A16" s="83">
        <v>2</v>
      </c>
      <c r="B16" s="6" t="s">
        <v>5</v>
      </c>
      <c r="C16" s="219">
        <v>59381.358970000001</v>
      </c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</row>
    <row r="17" spans="1:14" ht="20.100000000000001" customHeight="1" x14ac:dyDescent="0.2">
      <c r="A17" s="83">
        <v>3</v>
      </c>
      <c r="B17" s="9" t="s">
        <v>8</v>
      </c>
      <c r="C17" s="219">
        <v>1417.52593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</row>
    <row r="18" spans="1:14" ht="20.100000000000001" customHeight="1" x14ac:dyDescent="0.2">
      <c r="A18" s="83">
        <v>4</v>
      </c>
      <c r="B18" s="83" t="s">
        <v>66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</row>
    <row r="19" spans="1:14" ht="20.100000000000001" customHeight="1" x14ac:dyDescent="0.2">
      <c r="A19" s="88">
        <v>5</v>
      </c>
      <c r="B19" s="6" t="s">
        <v>6</v>
      </c>
      <c r="C19" s="219">
        <v>25401.48359</v>
      </c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</row>
    <row r="20" spans="1:14" ht="20.100000000000001" customHeight="1" x14ac:dyDescent="0.2">
      <c r="A20" s="87" t="s">
        <v>82</v>
      </c>
      <c r="B20" s="6" t="s">
        <v>70</v>
      </c>
      <c r="C20" s="219">
        <v>853.68022999999994</v>
      </c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</row>
    <row r="21" spans="1:14" ht="20.100000000000001" customHeight="1" x14ac:dyDescent="0.2">
      <c r="A21" s="165"/>
      <c r="B21" s="166" t="s">
        <v>67</v>
      </c>
      <c r="C21" s="168">
        <f>C13+C14+C20</f>
        <v>66766.015400000004</v>
      </c>
      <c r="D21" s="168">
        <f t="shared" ref="D21:N21" si="4">D13+D14+D20</f>
        <v>0</v>
      </c>
      <c r="E21" s="168">
        <f t="shared" si="4"/>
        <v>0</v>
      </c>
      <c r="F21" s="168">
        <f t="shared" si="4"/>
        <v>0</v>
      </c>
      <c r="G21" s="168">
        <f t="shared" si="4"/>
        <v>0</v>
      </c>
      <c r="H21" s="168">
        <f t="shared" si="4"/>
        <v>0</v>
      </c>
      <c r="I21" s="168">
        <f t="shared" si="4"/>
        <v>0</v>
      </c>
      <c r="J21" s="168">
        <f t="shared" si="4"/>
        <v>0</v>
      </c>
      <c r="K21" s="168">
        <f t="shared" si="4"/>
        <v>0</v>
      </c>
      <c r="L21" s="168">
        <f t="shared" si="4"/>
        <v>0</v>
      </c>
      <c r="M21" s="168">
        <f t="shared" si="4"/>
        <v>0</v>
      </c>
      <c r="N21" s="168">
        <f t="shared" si="4"/>
        <v>0</v>
      </c>
    </row>
    <row r="22" spans="1:14" ht="20.100000000000001" customHeight="1" x14ac:dyDescent="0.2">
      <c r="A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20.100000000000001" customHeight="1" x14ac:dyDescent="0.2">
      <c r="A23" s="12"/>
      <c r="B23" s="48" t="s">
        <v>48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1:14" ht="20.100000000000001" customHeight="1" x14ac:dyDescent="0.2">
      <c r="A24" s="12"/>
      <c r="B24" s="31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1:14" ht="20.100000000000001" customHeight="1" x14ac:dyDescent="0.2">
      <c r="A25" s="12"/>
      <c r="B25" s="13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</row>
    <row r="26" spans="1:14" ht="20.100000000000001" customHeight="1" x14ac:dyDescent="0.2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20.100000000000001" customHeight="1" x14ac:dyDescent="0.2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31"/>
      <c r="B28" s="31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</row>
    <row r="29" spans="1:14" x14ac:dyDescent="0.2">
      <c r="A29" s="31"/>
      <c r="B29" s="31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</row>
    <row r="30" spans="1:14" x14ac:dyDescent="0.2">
      <c r="A30" s="31"/>
      <c r="B30" s="31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1" spans="1:14" x14ac:dyDescent="0.2">
      <c r="A31" s="31"/>
      <c r="B31" s="31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</row>
    <row r="32" spans="1:14" x14ac:dyDescent="0.2">
      <c r="A32" s="31"/>
      <c r="B32" s="31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</row>
    <row r="33" spans="1:14" x14ac:dyDescent="0.2">
      <c r="A33" s="31"/>
      <c r="B33" s="31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</row>
    <row r="34" spans="1:14" x14ac:dyDescent="0.2">
      <c r="A34" s="31"/>
      <c r="B34" s="31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</row>
    <row r="35" spans="1:14" x14ac:dyDescent="0.2">
      <c r="A35" s="31"/>
      <c r="B35" s="31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</row>
    <row r="36" spans="1:14" x14ac:dyDescent="0.2">
      <c r="A36" s="31"/>
      <c r="B36" s="31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</row>
    <row r="37" spans="1:14" x14ac:dyDescent="0.2">
      <c r="A37" s="31"/>
      <c r="B37" s="31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147"/>
      <c r="B1" s="148" t="str">
        <f>Cover!A9</f>
        <v>Univerzitná nemocnica Martin</v>
      </c>
      <c r="C1" s="149"/>
      <c r="D1" s="150"/>
      <c r="E1" s="150"/>
      <c r="F1" s="150"/>
      <c r="G1" s="150"/>
      <c r="H1" s="50"/>
    </row>
    <row r="2" spans="1:28" ht="24.75" customHeight="1" thickBot="1" x14ac:dyDescent="0.25">
      <c r="A2" s="267" t="s">
        <v>0</v>
      </c>
      <c r="B2" s="268"/>
      <c r="C2" s="236" t="s">
        <v>129</v>
      </c>
      <c r="D2" s="236" t="s">
        <v>130</v>
      </c>
      <c r="E2" s="236" t="s">
        <v>131</v>
      </c>
      <c r="F2" s="236" t="s">
        <v>132</v>
      </c>
      <c r="G2" s="169" t="s">
        <v>110</v>
      </c>
      <c r="H2" s="169" t="s">
        <v>111</v>
      </c>
      <c r="I2" s="169" t="s">
        <v>112</v>
      </c>
      <c r="J2" s="169" t="s">
        <v>113</v>
      </c>
      <c r="K2" s="169" t="s">
        <v>114</v>
      </c>
      <c r="L2" s="169" t="s">
        <v>115</v>
      </c>
      <c r="M2" s="169" t="s">
        <v>116</v>
      </c>
      <c r="N2" s="170" t="s">
        <v>117</v>
      </c>
    </row>
    <row r="3" spans="1:28" ht="18" customHeight="1" x14ac:dyDescent="0.25">
      <c r="A3" s="203" t="s">
        <v>87</v>
      </c>
      <c r="B3" s="204"/>
      <c r="C3" s="244">
        <v>232</v>
      </c>
      <c r="D3" s="248">
        <v>156</v>
      </c>
      <c r="E3" s="245">
        <v>120</v>
      </c>
      <c r="F3" s="245">
        <v>128</v>
      </c>
      <c r="G3" s="205">
        <f t="shared" ref="G3" si="0">F40</f>
        <v>106</v>
      </c>
      <c r="H3" s="205">
        <f t="shared" ref="H3" si="1">G40</f>
        <v>106</v>
      </c>
      <c r="I3" s="205">
        <f t="shared" ref="I3" si="2">H40</f>
        <v>106</v>
      </c>
      <c r="J3" s="205">
        <f t="shared" ref="J3" si="3">I40</f>
        <v>106</v>
      </c>
      <c r="K3" s="205">
        <f t="shared" ref="K3" si="4">J40</f>
        <v>106</v>
      </c>
      <c r="L3" s="205">
        <f t="shared" ref="L3" si="5">K40</f>
        <v>106</v>
      </c>
      <c r="M3" s="205">
        <f t="shared" ref="M3" si="6">L40</f>
        <v>106</v>
      </c>
      <c r="N3" s="206">
        <f>L40</f>
        <v>106</v>
      </c>
    </row>
    <row r="4" spans="1:28" x14ac:dyDescent="0.2">
      <c r="A4" s="262" t="s">
        <v>56</v>
      </c>
      <c r="B4" s="263"/>
      <c r="C4" s="243"/>
      <c r="D4" s="243"/>
      <c r="E4" s="243"/>
      <c r="F4" s="243"/>
      <c r="G4" s="199"/>
      <c r="H4" s="198"/>
      <c r="I4" s="198"/>
      <c r="J4" s="200"/>
      <c r="K4" s="201"/>
      <c r="L4" s="198"/>
      <c r="M4" s="198"/>
      <c r="N4" s="202"/>
    </row>
    <row r="5" spans="1:28" ht="14.1" customHeight="1" x14ac:dyDescent="0.2">
      <c r="A5" s="109"/>
      <c r="B5" s="108" t="s">
        <v>57</v>
      </c>
      <c r="C5" s="229"/>
      <c r="D5" s="230"/>
      <c r="E5" s="230"/>
      <c r="F5" s="230"/>
      <c r="G5" s="104"/>
      <c r="H5" s="103"/>
      <c r="I5" s="104"/>
      <c r="J5" s="103"/>
      <c r="K5" s="103"/>
      <c r="L5" s="103"/>
      <c r="M5" s="103"/>
      <c r="N5" s="105"/>
      <c r="O5" s="66"/>
      <c r="Q5" s="67"/>
      <c r="R5" s="67"/>
      <c r="T5" s="67"/>
      <c r="U5" s="67"/>
      <c r="V5" s="68"/>
      <c r="W5" s="68"/>
      <c r="X5" s="68"/>
      <c r="Y5" s="68"/>
      <c r="Z5" s="68"/>
      <c r="AA5" s="68"/>
      <c r="AB5" s="68"/>
    </row>
    <row r="6" spans="1:28" ht="14.1" customHeight="1" x14ac:dyDescent="0.2">
      <c r="A6" s="109"/>
      <c r="B6" s="108" t="s">
        <v>58</v>
      </c>
      <c r="C6" s="229">
        <v>0</v>
      </c>
      <c r="D6" s="230">
        <v>0</v>
      </c>
      <c r="E6" s="230">
        <v>0</v>
      </c>
      <c r="F6" s="230">
        <v>0</v>
      </c>
      <c r="G6" s="104"/>
      <c r="H6" s="103"/>
      <c r="I6" s="104"/>
      <c r="J6" s="103"/>
      <c r="K6" s="103"/>
      <c r="L6" s="103"/>
      <c r="M6" s="103"/>
      <c r="N6" s="105"/>
      <c r="O6" s="66"/>
      <c r="V6" s="68"/>
      <c r="W6" s="68"/>
      <c r="X6" s="68"/>
      <c r="Y6" s="68"/>
      <c r="Z6" s="68"/>
      <c r="AA6" s="68"/>
      <c r="AB6" s="68"/>
    </row>
    <row r="7" spans="1:28" ht="14.1" customHeight="1" x14ac:dyDescent="0.2">
      <c r="A7" s="109"/>
      <c r="B7" s="108" t="s">
        <v>59</v>
      </c>
      <c r="C7" s="229">
        <v>0</v>
      </c>
      <c r="D7" s="230">
        <v>0</v>
      </c>
      <c r="E7" s="230">
        <v>0</v>
      </c>
      <c r="F7" s="230">
        <v>0</v>
      </c>
      <c r="G7" s="104"/>
      <c r="H7" s="103"/>
      <c r="I7" s="104"/>
      <c r="J7" s="103"/>
      <c r="K7" s="103"/>
      <c r="L7" s="103"/>
      <c r="M7" s="103"/>
      <c r="N7" s="105"/>
      <c r="O7" s="66"/>
      <c r="V7" s="68"/>
      <c r="W7" s="68"/>
      <c r="X7" s="68"/>
      <c r="Y7" s="68"/>
      <c r="Z7" s="68"/>
      <c r="AA7" s="68"/>
      <c r="AB7" s="68"/>
    </row>
    <row r="8" spans="1:28" ht="14.1" customHeight="1" thickBot="1" x14ac:dyDescent="0.25">
      <c r="A8" s="151"/>
      <c r="B8" s="152" t="s">
        <v>63</v>
      </c>
      <c r="C8" s="234">
        <v>3</v>
      </c>
      <c r="D8" s="235">
        <v>3</v>
      </c>
      <c r="E8" s="235">
        <v>3</v>
      </c>
      <c r="F8" s="235">
        <v>3</v>
      </c>
      <c r="G8" s="154"/>
      <c r="H8" s="153"/>
      <c r="I8" s="154"/>
      <c r="J8" s="153"/>
      <c r="K8" s="153"/>
      <c r="L8" s="153"/>
      <c r="M8" s="153"/>
      <c r="N8" s="155"/>
      <c r="O8" s="66"/>
      <c r="Q8" s="67"/>
      <c r="V8" s="68"/>
      <c r="W8" s="68"/>
      <c r="X8" s="68"/>
      <c r="Y8" s="68"/>
      <c r="Z8" s="68"/>
      <c r="AA8" s="68"/>
      <c r="AB8" s="68"/>
    </row>
    <row r="9" spans="1:28" ht="14.1" customHeight="1" x14ac:dyDescent="0.2">
      <c r="A9" s="174" t="s">
        <v>34</v>
      </c>
      <c r="B9" s="175"/>
      <c r="C9" s="247">
        <v>6566</v>
      </c>
      <c r="D9" s="247">
        <v>7411</v>
      </c>
      <c r="E9" s="247">
        <v>6893</v>
      </c>
      <c r="F9" s="247">
        <v>6943</v>
      </c>
      <c r="G9" s="209"/>
      <c r="H9" s="176"/>
      <c r="I9" s="176"/>
      <c r="J9" s="210"/>
      <c r="K9" s="176"/>
      <c r="L9" s="176"/>
      <c r="M9" s="176"/>
      <c r="N9" s="211"/>
    </row>
    <row r="10" spans="1:28" ht="14.1" customHeight="1" x14ac:dyDescent="0.2">
      <c r="A10" s="59"/>
      <c r="B10" s="110" t="s">
        <v>13</v>
      </c>
      <c r="C10" s="225">
        <v>4848</v>
      </c>
      <c r="D10" s="226">
        <v>5638</v>
      </c>
      <c r="E10" s="226">
        <v>5095</v>
      </c>
      <c r="F10" s="224">
        <v>5100</v>
      </c>
      <c r="G10" s="43"/>
      <c r="H10" s="42"/>
      <c r="I10" s="42"/>
      <c r="J10" s="42"/>
      <c r="K10" s="42"/>
      <c r="L10" s="42"/>
      <c r="M10" s="42"/>
      <c r="N10" s="69"/>
      <c r="Q10" s="67"/>
      <c r="V10" s="68"/>
      <c r="W10" s="68"/>
      <c r="X10" s="68"/>
      <c r="Y10" s="68"/>
      <c r="Z10" s="68"/>
      <c r="AA10" s="68"/>
      <c r="AB10" s="68"/>
    </row>
    <row r="11" spans="1:28" ht="14.1" customHeight="1" x14ac:dyDescent="0.2">
      <c r="A11" s="59"/>
      <c r="B11" s="110" t="s">
        <v>14</v>
      </c>
      <c r="C11" s="225">
        <v>1200</v>
      </c>
      <c r="D11" s="226">
        <v>1318</v>
      </c>
      <c r="E11" s="226">
        <v>1330</v>
      </c>
      <c r="F11" s="224">
        <v>1350</v>
      </c>
      <c r="G11" s="43"/>
      <c r="H11" s="42"/>
      <c r="I11" s="42"/>
      <c r="J11" s="42"/>
      <c r="K11" s="42"/>
      <c r="L11" s="42"/>
      <c r="M11" s="42"/>
      <c r="N11" s="69"/>
      <c r="V11" s="68"/>
      <c r="W11" s="68"/>
      <c r="X11" s="68"/>
      <c r="Y11" s="68"/>
      <c r="Z11" s="68"/>
      <c r="AA11" s="68"/>
      <c r="AB11" s="68"/>
    </row>
    <row r="12" spans="1:28" ht="14.1" customHeight="1" x14ac:dyDescent="0.2">
      <c r="A12" s="59"/>
      <c r="B12" s="110" t="s">
        <v>15</v>
      </c>
      <c r="C12" s="225">
        <v>278</v>
      </c>
      <c r="D12" s="226">
        <v>274</v>
      </c>
      <c r="E12" s="226">
        <v>268</v>
      </c>
      <c r="F12" s="224">
        <v>293</v>
      </c>
      <c r="G12" s="43"/>
      <c r="H12" s="42"/>
      <c r="I12" s="42"/>
      <c r="J12" s="42"/>
      <c r="K12" s="42"/>
      <c r="L12" s="42"/>
      <c r="M12" s="42"/>
      <c r="N12" s="69"/>
      <c r="P12" s="264"/>
      <c r="Q12" s="264"/>
      <c r="V12" s="68"/>
      <c r="W12" s="68"/>
      <c r="X12" s="68"/>
      <c r="Y12" s="68"/>
      <c r="Z12" s="68"/>
      <c r="AA12" s="68"/>
      <c r="AB12" s="68"/>
    </row>
    <row r="13" spans="1:28" ht="14.1" customHeight="1" x14ac:dyDescent="0.2">
      <c r="A13" s="177"/>
      <c r="B13" s="178" t="s">
        <v>35</v>
      </c>
      <c r="C13" s="237">
        <v>6326</v>
      </c>
      <c r="D13" s="237">
        <v>7230</v>
      </c>
      <c r="E13" s="237">
        <v>6693</v>
      </c>
      <c r="F13" s="237">
        <v>6743</v>
      </c>
      <c r="G13" s="179">
        <f t="shared" ref="G13:N13" si="7">SUM(G10:G12)</f>
        <v>0</v>
      </c>
      <c r="H13" s="179">
        <f t="shared" si="7"/>
        <v>0</v>
      </c>
      <c r="I13" s="179">
        <f t="shared" si="7"/>
        <v>0</v>
      </c>
      <c r="J13" s="179">
        <f t="shared" si="7"/>
        <v>0</v>
      </c>
      <c r="K13" s="179">
        <f t="shared" si="7"/>
        <v>0</v>
      </c>
      <c r="L13" s="179">
        <f t="shared" si="7"/>
        <v>0</v>
      </c>
      <c r="M13" s="179">
        <f t="shared" si="7"/>
        <v>0</v>
      </c>
      <c r="N13" s="180">
        <f t="shared" si="7"/>
        <v>0</v>
      </c>
    </row>
    <row r="14" spans="1:28" ht="14.1" customHeight="1" x14ac:dyDescent="0.2">
      <c r="A14" s="59"/>
      <c r="B14" s="108" t="s">
        <v>36</v>
      </c>
      <c r="C14" s="225">
        <v>240</v>
      </c>
      <c r="D14" s="226">
        <v>181</v>
      </c>
      <c r="E14" s="226">
        <v>200</v>
      </c>
      <c r="F14" s="224">
        <v>200</v>
      </c>
      <c r="G14" s="43"/>
      <c r="H14" s="42"/>
      <c r="I14" s="42"/>
      <c r="J14" s="65"/>
      <c r="K14" s="42"/>
      <c r="L14" s="42"/>
      <c r="M14" s="42"/>
      <c r="N14" s="69"/>
      <c r="P14" s="67"/>
      <c r="Q14" s="67"/>
      <c r="V14" s="68"/>
      <c r="W14" s="68"/>
      <c r="X14" s="68"/>
      <c r="Y14" s="68"/>
      <c r="Z14" s="68"/>
      <c r="AA14" s="68"/>
      <c r="AB14" s="68"/>
    </row>
    <row r="15" spans="1:28" ht="14.1" customHeight="1" x14ac:dyDescent="0.2">
      <c r="A15" s="106"/>
      <c r="B15" s="108" t="s">
        <v>61</v>
      </c>
      <c r="C15" s="232">
        <v>0</v>
      </c>
      <c r="D15" s="231">
        <v>0</v>
      </c>
      <c r="E15" s="231">
        <v>0</v>
      </c>
      <c r="F15" s="230">
        <v>0</v>
      </c>
      <c r="G15" s="104"/>
      <c r="H15" s="103"/>
      <c r="I15" s="103"/>
      <c r="J15" s="103"/>
      <c r="K15" s="103"/>
      <c r="L15" s="103"/>
      <c r="M15" s="103"/>
      <c r="N15" s="105"/>
      <c r="O15" s="66"/>
      <c r="P15" s="67"/>
      <c r="Q15" s="67"/>
      <c r="V15" s="68"/>
      <c r="W15" s="68"/>
      <c r="X15" s="68"/>
      <c r="Y15" s="68"/>
      <c r="Z15" s="68"/>
      <c r="AA15" s="68"/>
      <c r="AB15" s="68"/>
    </row>
    <row r="16" spans="1:28" ht="14.1" customHeight="1" x14ac:dyDescent="0.2">
      <c r="A16" s="106"/>
      <c r="B16" s="108" t="s">
        <v>60</v>
      </c>
      <c r="C16" s="232">
        <v>0</v>
      </c>
      <c r="D16" s="231">
        <v>0</v>
      </c>
      <c r="E16" s="231">
        <v>0</v>
      </c>
      <c r="F16" s="230">
        <v>0</v>
      </c>
      <c r="G16" s="104"/>
      <c r="H16" s="103"/>
      <c r="I16" s="103"/>
      <c r="J16" s="103"/>
      <c r="K16" s="103"/>
      <c r="L16" s="103"/>
      <c r="M16" s="103"/>
      <c r="N16" s="105"/>
      <c r="O16" s="66"/>
      <c r="P16" s="67"/>
      <c r="Q16" s="67"/>
      <c r="V16" s="68"/>
      <c r="W16" s="68"/>
      <c r="X16" s="68"/>
      <c r="Y16" s="68"/>
      <c r="Z16" s="68"/>
      <c r="AA16" s="68"/>
      <c r="AB16" s="68"/>
    </row>
    <row r="17" spans="1:28" ht="14.1" customHeight="1" thickBot="1" x14ac:dyDescent="0.25">
      <c r="A17" s="190"/>
      <c r="B17" s="191" t="s">
        <v>64</v>
      </c>
      <c r="C17" s="241">
        <v>6566</v>
      </c>
      <c r="D17" s="241">
        <v>7411</v>
      </c>
      <c r="E17" s="241">
        <v>6893</v>
      </c>
      <c r="F17" s="241">
        <v>6943</v>
      </c>
      <c r="G17" s="192">
        <f t="shared" ref="G17:N17" si="8">SUM(G13:G16)</f>
        <v>0</v>
      </c>
      <c r="H17" s="192">
        <f t="shared" si="8"/>
        <v>0</v>
      </c>
      <c r="I17" s="192">
        <f t="shared" si="8"/>
        <v>0</v>
      </c>
      <c r="J17" s="192">
        <f t="shared" si="8"/>
        <v>0</v>
      </c>
      <c r="K17" s="192">
        <f t="shared" si="8"/>
        <v>0</v>
      </c>
      <c r="L17" s="192">
        <f t="shared" si="8"/>
        <v>0</v>
      </c>
      <c r="M17" s="192">
        <f t="shared" si="8"/>
        <v>0</v>
      </c>
      <c r="N17" s="193">
        <f t="shared" si="8"/>
        <v>0</v>
      </c>
    </row>
    <row r="18" spans="1:28" ht="14.1" customHeight="1" x14ac:dyDescent="0.2">
      <c r="A18" s="171" t="s">
        <v>37</v>
      </c>
      <c r="B18" s="172"/>
      <c r="C18" s="240">
        <v>6642</v>
      </c>
      <c r="D18" s="240">
        <v>7447</v>
      </c>
      <c r="E18" s="240">
        <v>6885</v>
      </c>
      <c r="F18" s="240">
        <v>6965</v>
      </c>
      <c r="G18" s="187"/>
      <c r="H18" s="173"/>
      <c r="I18" s="173"/>
      <c r="J18" s="188"/>
      <c r="K18" s="173"/>
      <c r="L18" s="173"/>
      <c r="M18" s="173"/>
      <c r="N18" s="189"/>
    </row>
    <row r="19" spans="1:28" ht="14.1" customHeight="1" x14ac:dyDescent="0.2">
      <c r="A19" s="60"/>
      <c r="B19" s="111" t="s">
        <v>89</v>
      </c>
      <c r="C19" s="225">
        <v>2832</v>
      </c>
      <c r="D19" s="226">
        <v>2992</v>
      </c>
      <c r="E19" s="226">
        <v>2990</v>
      </c>
      <c r="F19" s="226">
        <v>2990</v>
      </c>
      <c r="G19" s="43"/>
      <c r="H19" s="43"/>
      <c r="I19" s="43"/>
      <c r="J19" s="43"/>
      <c r="K19" s="42"/>
      <c r="L19" s="43"/>
      <c r="M19" s="43"/>
      <c r="N19" s="70"/>
      <c r="P19" s="71"/>
      <c r="V19" s="68"/>
      <c r="W19" s="68"/>
      <c r="X19" s="68"/>
      <c r="Y19" s="68"/>
      <c r="Z19" s="68"/>
      <c r="AA19" s="68"/>
      <c r="AB19" s="68"/>
    </row>
    <row r="20" spans="1:28" ht="14.1" customHeight="1" x14ac:dyDescent="0.2">
      <c r="A20" s="61"/>
      <c r="B20" s="112" t="s">
        <v>90</v>
      </c>
      <c r="C20" s="225">
        <v>731</v>
      </c>
      <c r="D20" s="226">
        <v>769</v>
      </c>
      <c r="E20" s="226">
        <v>770</v>
      </c>
      <c r="F20" s="226">
        <v>770</v>
      </c>
      <c r="G20" s="43"/>
      <c r="H20" s="43"/>
      <c r="I20" s="43"/>
      <c r="J20" s="43"/>
      <c r="K20" s="42"/>
      <c r="L20" s="43"/>
      <c r="M20" s="43"/>
      <c r="N20" s="70"/>
      <c r="P20" s="72"/>
      <c r="V20" s="68"/>
      <c r="W20" s="68"/>
      <c r="X20" s="68"/>
      <c r="Y20" s="68"/>
      <c r="Z20" s="68"/>
      <c r="AA20" s="68"/>
      <c r="AB20" s="68"/>
    </row>
    <row r="21" spans="1:28" ht="14.1" customHeight="1" x14ac:dyDescent="0.2">
      <c r="A21" s="60"/>
      <c r="B21" s="111" t="s">
        <v>38</v>
      </c>
      <c r="C21" s="225">
        <v>0</v>
      </c>
      <c r="D21" s="226">
        <v>0</v>
      </c>
      <c r="E21" s="226">
        <v>0</v>
      </c>
      <c r="F21" s="226">
        <v>0</v>
      </c>
      <c r="G21" s="43"/>
      <c r="H21" s="43"/>
      <c r="I21" s="43"/>
      <c r="J21" s="73"/>
      <c r="K21" s="42"/>
      <c r="L21" s="43"/>
      <c r="M21" s="43"/>
      <c r="N21" s="70"/>
      <c r="V21" s="68"/>
      <c r="W21" s="68"/>
      <c r="X21" s="68"/>
      <c r="Y21" s="68"/>
      <c r="Z21" s="68"/>
      <c r="AA21" s="68"/>
      <c r="AB21" s="68"/>
    </row>
    <row r="22" spans="1:28" ht="14.1" customHeight="1" x14ac:dyDescent="0.2">
      <c r="A22" s="181"/>
      <c r="B22" s="182" t="s">
        <v>39</v>
      </c>
      <c r="C22" s="238">
        <v>3563</v>
      </c>
      <c r="D22" s="238">
        <v>3761</v>
      </c>
      <c r="E22" s="238">
        <v>3760</v>
      </c>
      <c r="F22" s="238">
        <v>3760</v>
      </c>
      <c r="G22" s="183">
        <f t="shared" ref="G22:N22" si="9">SUM(G19:G21)</f>
        <v>0</v>
      </c>
      <c r="H22" s="183">
        <f t="shared" si="9"/>
        <v>0</v>
      </c>
      <c r="I22" s="183">
        <f t="shared" si="9"/>
        <v>0</v>
      </c>
      <c r="J22" s="183">
        <f t="shared" si="9"/>
        <v>0</v>
      </c>
      <c r="K22" s="183">
        <f t="shared" si="9"/>
        <v>0</v>
      </c>
      <c r="L22" s="183">
        <f t="shared" si="9"/>
        <v>0</v>
      </c>
      <c r="M22" s="183">
        <f t="shared" si="9"/>
        <v>0</v>
      </c>
      <c r="N22" s="184">
        <f t="shared" si="9"/>
        <v>0</v>
      </c>
    </row>
    <row r="23" spans="1:28" ht="14.1" customHeight="1" x14ac:dyDescent="0.2">
      <c r="A23" s="62"/>
      <c r="B23" s="113" t="s">
        <v>21</v>
      </c>
      <c r="C23" s="225">
        <v>1240</v>
      </c>
      <c r="D23" s="226">
        <v>1054</v>
      </c>
      <c r="E23" s="226">
        <v>900</v>
      </c>
      <c r="F23" s="226">
        <v>900</v>
      </c>
      <c r="G23" s="43"/>
      <c r="H23" s="43"/>
      <c r="I23" s="43"/>
      <c r="J23" s="42"/>
      <c r="K23" s="42"/>
      <c r="L23" s="43"/>
      <c r="M23" s="43"/>
      <c r="N23" s="70"/>
      <c r="P23" s="50"/>
      <c r="V23" s="68"/>
      <c r="W23" s="68"/>
      <c r="X23" s="68"/>
      <c r="Y23" s="68"/>
      <c r="Z23" s="68"/>
      <c r="AA23" s="68"/>
      <c r="AB23" s="68"/>
    </row>
    <row r="24" spans="1:28" ht="14.1" customHeight="1" x14ac:dyDescent="0.2">
      <c r="A24" s="62"/>
      <c r="B24" s="113" t="s">
        <v>83</v>
      </c>
      <c r="C24" s="225">
        <v>104</v>
      </c>
      <c r="D24" s="226">
        <v>118</v>
      </c>
      <c r="E24" s="226">
        <v>150</v>
      </c>
      <c r="F24" s="226">
        <v>150</v>
      </c>
      <c r="G24" s="43"/>
      <c r="H24" s="43"/>
      <c r="I24" s="43"/>
      <c r="J24" s="42"/>
      <c r="K24" s="42"/>
      <c r="L24" s="43"/>
      <c r="M24" s="43"/>
      <c r="N24" s="70"/>
      <c r="P24" s="50"/>
      <c r="V24" s="68"/>
      <c r="W24" s="68"/>
      <c r="X24" s="68"/>
      <c r="Y24" s="68"/>
      <c r="Z24" s="68"/>
      <c r="AA24" s="68"/>
      <c r="AB24" s="68"/>
    </row>
    <row r="25" spans="1:28" ht="14.1" customHeight="1" x14ac:dyDescent="0.2">
      <c r="A25" s="62"/>
      <c r="B25" s="113" t="s">
        <v>84</v>
      </c>
      <c r="C25" s="225">
        <v>69</v>
      </c>
      <c r="D25" s="226">
        <v>135</v>
      </c>
      <c r="E25" s="226">
        <v>100</v>
      </c>
      <c r="F25" s="226">
        <v>100</v>
      </c>
      <c r="G25" s="43"/>
      <c r="H25" s="43"/>
      <c r="I25" s="43"/>
      <c r="J25" s="42"/>
      <c r="K25" s="42"/>
      <c r="L25" s="43"/>
      <c r="M25" s="43"/>
      <c r="N25" s="70"/>
      <c r="P25" s="50"/>
      <c r="V25" s="68"/>
      <c r="W25" s="68"/>
      <c r="X25" s="68"/>
      <c r="Y25" s="68"/>
      <c r="Z25" s="68"/>
      <c r="AA25" s="68"/>
      <c r="AB25" s="68"/>
    </row>
    <row r="26" spans="1:28" ht="14.1" customHeight="1" x14ac:dyDescent="0.2">
      <c r="A26" s="62"/>
      <c r="B26" s="113" t="s">
        <v>86</v>
      </c>
      <c r="C26" s="225">
        <v>774</v>
      </c>
      <c r="D26" s="226">
        <v>1308</v>
      </c>
      <c r="E26" s="226">
        <v>1000</v>
      </c>
      <c r="F26" s="226">
        <v>1100</v>
      </c>
      <c r="G26" s="43"/>
      <c r="H26" s="43"/>
      <c r="I26" s="43"/>
      <c r="J26" s="42"/>
      <c r="K26" s="42"/>
      <c r="L26" s="43"/>
      <c r="M26" s="43"/>
      <c r="N26" s="70"/>
      <c r="P26" s="50"/>
      <c r="V26" s="68"/>
      <c r="W26" s="68"/>
      <c r="X26" s="68"/>
      <c r="Y26" s="68"/>
      <c r="Z26" s="68"/>
      <c r="AA26" s="68"/>
      <c r="AB26" s="68"/>
    </row>
    <row r="27" spans="1:28" ht="14.1" customHeight="1" x14ac:dyDescent="0.2">
      <c r="A27" s="62"/>
      <c r="B27" s="113" t="s">
        <v>22</v>
      </c>
      <c r="C27" s="225">
        <v>204</v>
      </c>
      <c r="D27" s="226">
        <v>136</v>
      </c>
      <c r="E27" s="226">
        <v>150</v>
      </c>
      <c r="F27" s="226">
        <v>150</v>
      </c>
      <c r="G27" s="43"/>
      <c r="H27" s="43"/>
      <c r="I27" s="43"/>
      <c r="J27" s="42"/>
      <c r="K27" s="42"/>
      <c r="L27" s="43"/>
      <c r="M27" s="43"/>
      <c r="N27" s="70"/>
      <c r="P27" s="50"/>
      <c r="Y27" s="72"/>
      <c r="AB27" s="68"/>
    </row>
    <row r="28" spans="1:28" ht="14.1" customHeight="1" x14ac:dyDescent="0.2">
      <c r="A28" s="181"/>
      <c r="B28" s="182" t="s">
        <v>23</v>
      </c>
      <c r="C28" s="238">
        <v>2391</v>
      </c>
      <c r="D28" s="238">
        <v>2751</v>
      </c>
      <c r="E28" s="238">
        <v>2300</v>
      </c>
      <c r="F28" s="238">
        <v>2400</v>
      </c>
      <c r="G28" s="183">
        <f t="shared" ref="G28:N28" si="10">SUM(G23:G27)</f>
        <v>0</v>
      </c>
      <c r="H28" s="183">
        <f t="shared" si="10"/>
        <v>0</v>
      </c>
      <c r="I28" s="183">
        <f t="shared" si="10"/>
        <v>0</v>
      </c>
      <c r="J28" s="183">
        <f t="shared" si="10"/>
        <v>0</v>
      </c>
      <c r="K28" s="183">
        <f t="shared" si="10"/>
        <v>0</v>
      </c>
      <c r="L28" s="183">
        <f t="shared" si="10"/>
        <v>0</v>
      </c>
      <c r="M28" s="183">
        <f t="shared" si="10"/>
        <v>0</v>
      </c>
      <c r="N28" s="184">
        <f t="shared" si="10"/>
        <v>0</v>
      </c>
      <c r="O28" s="74"/>
      <c r="P28" s="50"/>
    </row>
    <row r="29" spans="1:28" ht="14.1" customHeight="1" x14ac:dyDescent="0.2">
      <c r="A29" s="106"/>
      <c r="B29" s="114" t="s">
        <v>40</v>
      </c>
      <c r="C29" s="232">
        <v>158</v>
      </c>
      <c r="D29" s="231">
        <v>188</v>
      </c>
      <c r="E29" s="231">
        <v>180</v>
      </c>
      <c r="F29" s="231">
        <v>160</v>
      </c>
      <c r="G29" s="104"/>
      <c r="H29" s="104"/>
      <c r="I29" s="104"/>
      <c r="J29" s="103"/>
      <c r="K29" s="103"/>
      <c r="L29" s="104"/>
      <c r="M29" s="104"/>
      <c r="N29" s="107"/>
      <c r="O29" s="74"/>
      <c r="P29" s="50"/>
      <c r="AB29" s="68"/>
    </row>
    <row r="30" spans="1:28" ht="14.1" customHeight="1" x14ac:dyDescent="0.2">
      <c r="A30" s="62"/>
      <c r="B30" s="111" t="s">
        <v>41</v>
      </c>
      <c r="C30" s="225">
        <v>15</v>
      </c>
      <c r="D30" s="226">
        <v>6</v>
      </c>
      <c r="E30" s="226">
        <v>10</v>
      </c>
      <c r="F30" s="226">
        <v>10</v>
      </c>
      <c r="G30" s="43"/>
      <c r="H30" s="43"/>
      <c r="I30" s="43"/>
      <c r="J30" s="42"/>
      <c r="K30" s="42"/>
      <c r="L30" s="43"/>
      <c r="M30" s="43"/>
      <c r="N30" s="70"/>
      <c r="O30" s="74"/>
      <c r="P30" s="50"/>
      <c r="AB30" s="68"/>
    </row>
    <row r="31" spans="1:28" ht="14.1" customHeight="1" x14ac:dyDescent="0.2">
      <c r="A31" s="62"/>
      <c r="B31" s="111" t="s">
        <v>42</v>
      </c>
      <c r="C31" s="225">
        <v>24</v>
      </c>
      <c r="D31" s="226">
        <v>102</v>
      </c>
      <c r="E31" s="226">
        <v>100</v>
      </c>
      <c r="F31" s="226">
        <v>100</v>
      </c>
      <c r="G31" s="43"/>
      <c r="H31" s="43"/>
      <c r="I31" s="43"/>
      <c r="J31" s="42"/>
      <c r="K31" s="42"/>
      <c r="L31" s="43"/>
      <c r="M31" s="43"/>
      <c r="N31" s="70"/>
      <c r="O31" s="74"/>
      <c r="P31" s="50"/>
      <c r="Y31" s="72"/>
      <c r="AB31" s="68"/>
    </row>
    <row r="32" spans="1:28" ht="14.1" customHeight="1" x14ac:dyDescent="0.2">
      <c r="A32" s="62"/>
      <c r="B32" s="111" t="s">
        <v>43</v>
      </c>
      <c r="C32" s="225">
        <v>15</v>
      </c>
      <c r="D32" s="226">
        <v>16</v>
      </c>
      <c r="E32" s="226">
        <v>15</v>
      </c>
      <c r="F32" s="226">
        <v>15</v>
      </c>
      <c r="G32" s="43"/>
      <c r="H32" s="43"/>
      <c r="I32" s="43"/>
      <c r="J32" s="42"/>
      <c r="K32" s="42"/>
      <c r="L32" s="43"/>
      <c r="M32" s="43"/>
      <c r="N32" s="70"/>
      <c r="O32" s="74"/>
      <c r="P32" s="50"/>
      <c r="AB32" s="68"/>
    </row>
    <row r="33" spans="1:28" ht="14.1" customHeight="1" x14ac:dyDescent="0.2">
      <c r="A33" s="62"/>
      <c r="B33" s="111" t="s">
        <v>44</v>
      </c>
      <c r="C33" s="225">
        <v>16</v>
      </c>
      <c r="D33" s="226">
        <v>30</v>
      </c>
      <c r="E33" s="226">
        <v>20</v>
      </c>
      <c r="F33" s="226">
        <v>20</v>
      </c>
      <c r="G33" s="43"/>
      <c r="H33" s="43"/>
      <c r="I33" s="43"/>
      <c r="J33" s="42"/>
      <c r="K33" s="42"/>
      <c r="L33" s="43"/>
      <c r="M33" s="43"/>
      <c r="N33" s="70"/>
      <c r="O33" s="50"/>
      <c r="P33" s="50"/>
      <c r="AB33" s="68"/>
    </row>
    <row r="34" spans="1:28" ht="14.1" customHeight="1" x14ac:dyDescent="0.2">
      <c r="A34" s="181"/>
      <c r="B34" s="182" t="s">
        <v>45</v>
      </c>
      <c r="C34" s="239">
        <v>70</v>
      </c>
      <c r="D34" s="239">
        <v>154</v>
      </c>
      <c r="E34" s="239">
        <v>145</v>
      </c>
      <c r="F34" s="239">
        <v>145</v>
      </c>
      <c r="G34" s="185">
        <f t="shared" ref="G34:N34" si="11">SUM(G30:G33)</f>
        <v>0</v>
      </c>
      <c r="H34" s="185">
        <f t="shared" si="11"/>
        <v>0</v>
      </c>
      <c r="I34" s="185">
        <f t="shared" si="11"/>
        <v>0</v>
      </c>
      <c r="J34" s="185">
        <f t="shared" si="11"/>
        <v>0</v>
      </c>
      <c r="K34" s="185">
        <f t="shared" si="11"/>
        <v>0</v>
      </c>
      <c r="L34" s="185">
        <f t="shared" si="11"/>
        <v>0</v>
      </c>
      <c r="M34" s="185">
        <f t="shared" si="11"/>
        <v>0</v>
      </c>
      <c r="N34" s="186">
        <f t="shared" si="11"/>
        <v>0</v>
      </c>
      <c r="P34" s="50"/>
    </row>
    <row r="35" spans="1:28" ht="14.1" customHeight="1" x14ac:dyDescent="0.2">
      <c r="A35" s="59"/>
      <c r="B35" s="111" t="s">
        <v>46</v>
      </c>
      <c r="C35" s="223">
        <v>460</v>
      </c>
      <c r="D35" s="228">
        <v>593</v>
      </c>
      <c r="E35" s="228">
        <v>500</v>
      </c>
      <c r="F35" s="226">
        <v>500</v>
      </c>
      <c r="G35" s="43"/>
      <c r="H35" s="43"/>
      <c r="I35" s="43"/>
      <c r="J35" s="42"/>
      <c r="K35" s="42"/>
      <c r="L35" s="43"/>
      <c r="M35" s="43"/>
      <c r="N35" s="70"/>
      <c r="P35" s="50"/>
      <c r="AB35" s="68"/>
    </row>
    <row r="36" spans="1:28" ht="14.1" customHeight="1" x14ac:dyDescent="0.2">
      <c r="A36" s="106"/>
      <c r="B36" s="114" t="s">
        <v>62</v>
      </c>
      <c r="C36" s="233">
        <v>0</v>
      </c>
      <c r="D36" s="230">
        <v>0</v>
      </c>
      <c r="E36" s="230">
        <v>0</v>
      </c>
      <c r="F36" s="231">
        <v>0</v>
      </c>
      <c r="G36" s="104"/>
      <c r="H36" s="104"/>
      <c r="I36" s="104"/>
      <c r="J36" s="103"/>
      <c r="K36" s="103"/>
      <c r="L36" s="104"/>
      <c r="M36" s="104"/>
      <c r="N36" s="107"/>
      <c r="AB36" s="68"/>
    </row>
    <row r="37" spans="1:28" ht="14.1" customHeight="1" x14ac:dyDescent="0.2">
      <c r="A37" s="106"/>
      <c r="B37" s="114" t="s">
        <v>91</v>
      </c>
      <c r="C37" s="233">
        <v>0</v>
      </c>
      <c r="D37" s="230">
        <v>0</v>
      </c>
      <c r="E37" s="230">
        <v>0</v>
      </c>
      <c r="F37" s="231">
        <v>0</v>
      </c>
      <c r="G37" s="104"/>
      <c r="H37" s="104"/>
      <c r="I37" s="104"/>
      <c r="J37" s="103"/>
      <c r="K37" s="103"/>
      <c r="L37" s="104"/>
      <c r="M37" s="104"/>
      <c r="N37" s="107"/>
      <c r="AB37" s="68"/>
    </row>
    <row r="38" spans="1:28" ht="14.1" customHeight="1" x14ac:dyDescent="0.2">
      <c r="A38" s="194"/>
      <c r="B38" s="195" t="s">
        <v>88</v>
      </c>
      <c r="C38" s="242">
        <v>6642</v>
      </c>
      <c r="D38" s="242">
        <v>7447</v>
      </c>
      <c r="E38" s="242">
        <v>6885</v>
      </c>
      <c r="F38" s="242">
        <v>6965</v>
      </c>
      <c r="G38" s="196">
        <f t="shared" ref="G38:N38" si="12">G37+G36+G35+G34+G29+G28+G22</f>
        <v>0</v>
      </c>
      <c r="H38" s="196">
        <f t="shared" si="12"/>
        <v>0</v>
      </c>
      <c r="I38" s="196">
        <f t="shared" si="12"/>
        <v>0</v>
      </c>
      <c r="J38" s="196">
        <f t="shared" si="12"/>
        <v>0</v>
      </c>
      <c r="K38" s="196">
        <f t="shared" si="12"/>
        <v>0</v>
      </c>
      <c r="L38" s="196">
        <f t="shared" si="12"/>
        <v>0</v>
      </c>
      <c r="M38" s="196">
        <f t="shared" si="12"/>
        <v>0</v>
      </c>
      <c r="N38" s="197">
        <f t="shared" si="12"/>
        <v>0</v>
      </c>
      <c r="Y38" s="72"/>
    </row>
    <row r="39" spans="1:28" ht="14.1" customHeight="1" thickBot="1" x14ac:dyDescent="0.25">
      <c r="A39" s="116"/>
      <c r="B39" s="115" t="s">
        <v>47</v>
      </c>
      <c r="C39" s="227">
        <v>-76</v>
      </c>
      <c r="D39" s="227">
        <v>-36</v>
      </c>
      <c r="E39" s="227">
        <v>8</v>
      </c>
      <c r="F39" s="227">
        <v>-22</v>
      </c>
      <c r="G39" s="63">
        <f t="shared" ref="G39:N39" si="13">G17-G38</f>
        <v>0</v>
      </c>
      <c r="H39" s="63">
        <f t="shared" si="13"/>
        <v>0</v>
      </c>
      <c r="I39" s="63">
        <f t="shared" si="13"/>
        <v>0</v>
      </c>
      <c r="J39" s="63">
        <f t="shared" si="13"/>
        <v>0</v>
      </c>
      <c r="K39" s="63">
        <f t="shared" si="13"/>
        <v>0</v>
      </c>
      <c r="L39" s="63">
        <f t="shared" si="13"/>
        <v>0</v>
      </c>
      <c r="M39" s="63">
        <f t="shared" si="13"/>
        <v>0</v>
      </c>
      <c r="N39" s="102">
        <f t="shared" si="13"/>
        <v>0</v>
      </c>
      <c r="Y39" s="68"/>
    </row>
    <row r="40" spans="1:28" ht="18" customHeight="1" thickBot="1" x14ac:dyDescent="0.3">
      <c r="A40" s="265" t="s">
        <v>50</v>
      </c>
      <c r="B40" s="266"/>
      <c r="C40" s="246">
        <v>156</v>
      </c>
      <c r="D40" s="246">
        <v>120</v>
      </c>
      <c r="E40" s="246">
        <v>128</v>
      </c>
      <c r="F40" s="246">
        <v>106</v>
      </c>
      <c r="G40" s="207">
        <f t="shared" ref="G40:N40" si="14">G3+G17-G38</f>
        <v>106</v>
      </c>
      <c r="H40" s="207">
        <f t="shared" si="14"/>
        <v>106</v>
      </c>
      <c r="I40" s="207">
        <f t="shared" si="14"/>
        <v>106</v>
      </c>
      <c r="J40" s="207">
        <f t="shared" si="14"/>
        <v>106</v>
      </c>
      <c r="K40" s="207">
        <f t="shared" si="14"/>
        <v>106</v>
      </c>
      <c r="L40" s="207">
        <f t="shared" si="14"/>
        <v>106</v>
      </c>
      <c r="M40" s="207">
        <f t="shared" si="14"/>
        <v>106</v>
      </c>
      <c r="N40" s="208">
        <f t="shared" si="14"/>
        <v>106</v>
      </c>
    </row>
    <row r="41" spans="1:28" ht="18" customHeight="1" x14ac:dyDescent="0.25">
      <c r="A41" s="55"/>
      <c r="B41" s="56"/>
      <c r="C41" s="57"/>
      <c r="D41" s="58"/>
      <c r="E41" s="58"/>
      <c r="F41" s="58"/>
      <c r="G41" s="58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2014-02-25T09:49:46Z</cp:lastPrinted>
  <dcterms:created xsi:type="dcterms:W3CDTF">2012-03-20T09:28:01Z</dcterms:created>
  <dcterms:modified xsi:type="dcterms:W3CDTF">2019-02-27T09:07:44Z</dcterms:modified>
</cp:coreProperties>
</file>