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540" yWindow="-30" windowWidth="12720" windowHeight="1234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strát_mesačne'!$A$1:$E$34</definedName>
  </definedNames>
  <calcPr calcId="124519"/>
</workbook>
</file>

<file path=xl/calcChain.xml><?xml version="1.0" encoding="utf-8"?>
<calcChain xmlns="http://schemas.openxmlformats.org/spreadsheetml/2006/main">
  <c r="F34" i="4"/>
  <c r="F38" s="1"/>
  <c r="F18" s="1"/>
  <c r="E34"/>
  <c r="E38" s="1"/>
  <c r="E18" s="1"/>
  <c r="F28"/>
  <c r="E28"/>
  <c r="F22"/>
  <c r="E22"/>
  <c r="F13"/>
  <c r="F17" s="1"/>
  <c r="E13"/>
  <c r="E17" s="1"/>
  <c r="D34"/>
  <c r="D38" s="1"/>
  <c r="D18" s="1"/>
  <c r="C34"/>
  <c r="D28"/>
  <c r="C28"/>
  <c r="D22"/>
  <c r="C22"/>
  <c r="C38" s="1"/>
  <c r="C18" s="1"/>
  <c r="D13"/>
  <c r="D17" s="1"/>
  <c r="C13"/>
  <c r="C17" s="1"/>
  <c r="F39" l="1"/>
  <c r="F9"/>
  <c r="E39"/>
  <c r="E9"/>
  <c r="D39"/>
  <c r="D9"/>
  <c r="C39"/>
  <c r="C9"/>
  <c r="B1" l="1"/>
  <c r="B1" i="1"/>
  <c r="C8"/>
  <c r="G36" i="3"/>
  <c r="H33"/>
  <c r="H32"/>
  <c r="H31"/>
  <c r="H30"/>
  <c r="H29"/>
  <c r="H28"/>
  <c r="H25"/>
  <c r="H24"/>
  <c r="H23"/>
  <c r="G22"/>
  <c r="H22" s="1"/>
  <c r="F22"/>
  <c r="F26" s="1"/>
  <c r="H21"/>
  <c r="H20"/>
  <c r="H19"/>
  <c r="H18"/>
  <c r="H17"/>
  <c r="H16"/>
  <c r="H13"/>
  <c r="H12"/>
  <c r="H11"/>
  <c r="H10"/>
  <c r="G9"/>
  <c r="G14" s="1"/>
  <c r="F9"/>
  <c r="F14" s="1"/>
  <c r="F27" s="1"/>
  <c r="F34" s="1"/>
  <c r="H8"/>
  <c r="H7"/>
  <c r="H6"/>
  <c r="D36"/>
  <c r="E33"/>
  <c r="E32"/>
  <c r="E31"/>
  <c r="E30"/>
  <c r="E29"/>
  <c r="E28"/>
  <c r="E25"/>
  <c r="E24"/>
  <c r="E23"/>
  <c r="D22"/>
  <c r="D26" s="1"/>
  <c r="C22"/>
  <c r="C26" s="1"/>
  <c r="E21"/>
  <c r="E20"/>
  <c r="E19"/>
  <c r="E18"/>
  <c r="E17"/>
  <c r="E16"/>
  <c r="E13"/>
  <c r="E12"/>
  <c r="E11"/>
  <c r="E10"/>
  <c r="D9"/>
  <c r="D14" s="1"/>
  <c r="C9"/>
  <c r="C14" s="1"/>
  <c r="C27" s="1"/>
  <c r="C34" s="1"/>
  <c r="E8"/>
  <c r="E7"/>
  <c r="E6"/>
  <c r="N34" i="4"/>
  <c r="N38" s="1"/>
  <c r="M34"/>
  <c r="M38" s="1"/>
  <c r="L34"/>
  <c r="L38" s="1"/>
  <c r="K34"/>
  <c r="K38" s="1"/>
  <c r="J34"/>
  <c r="J38" s="1"/>
  <c r="I34"/>
  <c r="I38" s="1"/>
  <c r="H34"/>
  <c r="H38" s="1"/>
  <c r="G34"/>
  <c r="G38" s="1"/>
  <c r="N28"/>
  <c r="M28"/>
  <c r="L28"/>
  <c r="K28"/>
  <c r="J28"/>
  <c r="I28"/>
  <c r="H28"/>
  <c r="G28"/>
  <c r="N22"/>
  <c r="M22"/>
  <c r="L22"/>
  <c r="K22"/>
  <c r="J22"/>
  <c r="I22"/>
  <c r="H22"/>
  <c r="G22"/>
  <c r="N13"/>
  <c r="N17" s="1"/>
  <c r="N39" s="1"/>
  <c r="M13"/>
  <c r="M17" s="1"/>
  <c r="M39" s="1"/>
  <c r="L13"/>
  <c r="L17" s="1"/>
  <c r="L39" s="1"/>
  <c r="K13"/>
  <c r="K17" s="1"/>
  <c r="K39" s="1"/>
  <c r="J13"/>
  <c r="J17" s="1"/>
  <c r="J39" s="1"/>
  <c r="I13"/>
  <c r="I17" s="1"/>
  <c r="I39" s="1"/>
  <c r="H13"/>
  <c r="H17" s="1"/>
  <c r="H39" s="1"/>
  <c r="G13"/>
  <c r="G17" s="1"/>
  <c r="G39" s="1"/>
  <c r="N14" i="1"/>
  <c r="N21" s="1"/>
  <c r="M14"/>
  <c r="M21" s="1"/>
  <c r="L14"/>
  <c r="L21" s="1"/>
  <c r="K14"/>
  <c r="K21" s="1"/>
  <c r="J14"/>
  <c r="J21" s="1"/>
  <c r="I14"/>
  <c r="I21" s="1"/>
  <c r="H14"/>
  <c r="H21" s="1"/>
  <c r="G14"/>
  <c r="G21" s="1"/>
  <c r="F14"/>
  <c r="F21" s="1"/>
  <c r="E14"/>
  <c r="E21" s="1"/>
  <c r="D14"/>
  <c r="D21" s="1"/>
  <c r="C14"/>
  <c r="C21" s="1"/>
  <c r="N6"/>
  <c r="M6"/>
  <c r="L6"/>
  <c r="K6"/>
  <c r="J6"/>
  <c r="I6"/>
  <c r="H6"/>
  <c r="G6"/>
  <c r="F6"/>
  <c r="E6"/>
  <c r="D6"/>
  <c r="C6"/>
  <c r="N4"/>
  <c r="N11" s="1"/>
  <c r="M4"/>
  <c r="M11" s="1"/>
  <c r="L4"/>
  <c r="L11" s="1"/>
  <c r="K4"/>
  <c r="K11" s="1"/>
  <c r="J4"/>
  <c r="J11" s="1"/>
  <c r="I4"/>
  <c r="I11" s="1"/>
  <c r="H4"/>
  <c r="H11" s="1"/>
  <c r="G4"/>
  <c r="G11" s="1"/>
  <c r="F4"/>
  <c r="F11" s="1"/>
  <c r="E4"/>
  <c r="E11" s="1"/>
  <c r="D4"/>
  <c r="D11" s="1"/>
  <c r="C4"/>
  <c r="C11" s="1"/>
  <c r="H14" i="3" l="1"/>
  <c r="G26"/>
  <c r="H26" s="1"/>
  <c r="H9"/>
  <c r="E14"/>
  <c r="D27"/>
  <c r="E26"/>
  <c r="E9"/>
  <c r="E22"/>
  <c r="C40" i="4"/>
  <c r="D3" s="1"/>
  <c r="D40" s="1"/>
  <c r="E3" s="1"/>
  <c r="E40" s="1"/>
  <c r="F3" s="1"/>
  <c r="F40" s="1"/>
  <c r="G3" s="1"/>
  <c r="G40" s="1"/>
  <c r="H3" s="1"/>
  <c r="H40" s="1"/>
  <c r="I3" s="1"/>
  <c r="I40" s="1"/>
  <c r="J3" s="1"/>
  <c r="J40" s="1"/>
  <c r="K3" s="1"/>
  <c r="K40" s="1"/>
  <c r="L3" s="1"/>
  <c r="L40" s="1"/>
  <c r="G27" i="3" l="1"/>
  <c r="D34"/>
  <c r="E27"/>
  <c r="M3" i="4"/>
  <c r="M40" s="1"/>
  <c r="N3"/>
  <c r="N40" s="1"/>
  <c r="G34" i="3" l="1"/>
  <c r="H34" s="1"/>
  <c r="H27"/>
  <c r="E34"/>
  <c r="B1"/>
</calcChain>
</file>

<file path=xl/sharedStrings.xml><?xml version="1.0" encoding="utf-8"?>
<sst xmlns="http://schemas.openxmlformats.org/spreadsheetml/2006/main" count="149" uniqueCount="132">
  <si>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</si>
  <si>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</si>
  <si>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</si>
  <si>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</si>
  <si>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</si>
  <si>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</si>
  <si>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</si>
  <si>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</si>
  <si>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</si>
  <si>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</si>
  <si>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</si>
  <si>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</si>
  <si>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</si>
  <si>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</si>
  <si>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</si>
  <si>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</si>
  <si>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</si>
  <si>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</si>
  <si>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</si>
  <si>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</si>
  <si>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</si>
  <si>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</si>
  <si>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</si>
  <si>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</si>
  <si>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</si>
  <si>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</si>
  <si>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</si>
  <si>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</si>
  <si>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</si>
  <si>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</si>
  <si>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</si>
  <si>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</si>
  <si>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</si>
  <si>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</si>
  <si>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</si>
  <si>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</si>
  <si>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</si>
  <si>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</si>
  <si>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</si>
  <si>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</si>
  <si>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</si>
  <si>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</si>
  <si>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</si>
  <si>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</si>
  <si>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</si>
  <si>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</si>
  <si>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</si>
  <si>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</si>
  <si>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</si>
  <si>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</si>
  <si>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</si>
  <si>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</si>
  <si>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</si>
  <si>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</si>
  <si>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</si>
  <si>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</si>
  <si>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</si>
  <si>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</si>
  <si>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</si>
  <si>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</si>
  <si>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</si>
  <si>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</si>
  <si>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</si>
  <si>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</si>
  <si>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</si>
  <si>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</si>
  <si>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</si>
  <si>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</si>
  <si>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</si>
  <si>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</si>
  <si>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</si>
  <si>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</si>
  <si>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</si>
  <si>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</si>
  <si>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</si>
  <si>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</si>
  <si>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</si>
  <si>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</si>
  <si>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</si>
  <si>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</si>
  <si>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</si>
  <si>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</si>
  <si>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</si>
  <si>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</si>
  <si>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</si>
  <si>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</si>
  <si>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</si>
  <si>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</si>
  <si>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</si>
  <si>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</si>
  <si>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</si>
  <si>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</si>
  <si>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</si>
  <si>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</si>
  <si>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</si>
  <si>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</si>
  <si>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Január</t>
  </si>
  <si>
    <t>Január 2018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</si>
  <si>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</si>
  <si>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</si>
  <si>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</si>
  <si>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</si>
  <si>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</si>
  <si>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</si>
  <si>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</si>
  <si>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</si>
  <si>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</si>
  <si>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</si>
  <si>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</si>
  <si>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</si>
  <si>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</si>
  <si>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</si>
  <si>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</si>
  <si>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Skutočnosť 01_2018</t>
  </si>
  <si>
    <t>Výhľad 02_2018</t>
  </si>
  <si>
    <t>Výhľad 03_2018</t>
  </si>
  <si>
    <t>Výhľad 04_2018</t>
  </si>
  <si>
    <t>Výhľad 05_2018</t>
  </si>
  <si>
    <t>Výhľad 06_2018</t>
  </si>
  <si>
    <t>Výhľad 07_2018</t>
  </si>
  <si>
    <t>Výhľad 08_2018</t>
  </si>
  <si>
    <t>Výhľad 09_2018</t>
  </si>
  <si>
    <t>Výhľad 10_2018</t>
  </si>
  <si>
    <t>Výhľad 11_2018</t>
  </si>
  <si>
    <t>Výhľad 12_2018</t>
  </si>
  <si>
    <t>Komentár a poznámky:</t>
  </si>
  <si>
    <t>rok 2018</t>
  </si>
  <si>
    <t xml:space="preserve">Počet hospitalizačných prípadov </t>
  </si>
  <si>
    <t>Počet JZS</t>
  </si>
  <si>
    <t>Január - Január</t>
  </si>
  <si>
    <t>Uvedený aj počet JZS, ktorú UNM na základe zmluv stále vykazuje do zdravotných poisťovní.</t>
  </si>
  <si>
    <t>Vo Výkaze ziskov a strát je uvedený plán za mesiac Január 2018 na úrovni skutočnosti, nakoľko tieto údaje sú v štádiu spracovania a schvaľovania.</t>
  </si>
</sst>
</file>

<file path=xl/styles.xml><?xml version="1.0" encoding="utf-8"?>
<styleSheet xmlns="http://schemas.openxmlformats.org/spreadsheetml/2006/main">
  <numFmts count="2">
    <numFmt numFmtId="164" formatCode="#,##0;[Red]\(#,##0\);\-"/>
    <numFmt numFmtId="165" formatCode="#,##0;[Red]\ \(#,##0\);\-"/>
  </numFmts>
  <fonts count="2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8"/>
      <color indexed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7" fillId="0" borderId="0"/>
    <xf numFmtId="0" fontId="17" fillId="0" borderId="0"/>
    <xf numFmtId="0" fontId="6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0" fillId="0" borderId="1" xfId="0" applyBorder="1"/>
    <xf numFmtId="0" fontId="3" fillId="0" borderId="0" xfId="0" applyFont="1" applyBorder="1"/>
    <xf numFmtId="164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0" fillId="0" borderId="0" xfId="0" applyFill="1"/>
    <xf numFmtId="0" fontId="6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8" fillId="0" borderId="0" xfId="0" applyFont="1"/>
    <xf numFmtId="0" fontId="0" fillId="0" borderId="0" xfId="0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1" fillId="0" borderId="1" xfId="13" applyNumberFormat="1" applyFont="1" applyBorder="1" applyAlignment="1">
      <alignment horizontal="right"/>
    </xf>
    <xf numFmtId="3" fontId="11" fillId="0" borderId="1" xfId="0" applyNumberFormat="1" applyFont="1" applyBorder="1"/>
    <xf numFmtId="3" fontId="14" fillId="0" borderId="1" xfId="13" applyNumberFormat="1" applyFont="1" applyBorder="1" applyAlignment="1">
      <alignment horizontal="right"/>
    </xf>
    <xf numFmtId="3" fontId="14" fillId="0" borderId="1" xfId="0" applyNumberFormat="1" applyFont="1" applyBorder="1"/>
    <xf numFmtId="0" fontId="9" fillId="0" borderId="0" xfId="0" applyFont="1" applyFill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5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4" fillId="0" borderId="1" xfId="0" applyFont="1" applyBorder="1" applyAlignment="1">
      <alignment horizontal="center"/>
    </xf>
    <xf numFmtId="0" fontId="6" fillId="0" borderId="1" xfId="0" applyFont="1" applyFill="1" applyBorder="1"/>
    <xf numFmtId="16" fontId="11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1" fillId="0" borderId="9" xfId="0" applyFont="1" applyBorder="1" applyAlignment="1">
      <alignment horizontal="center"/>
    </xf>
    <xf numFmtId="16" fontId="11" fillId="0" borderId="9" xfId="0" applyNumberFormat="1" applyFont="1" applyBorder="1"/>
    <xf numFmtId="16" fontId="14" fillId="0" borderId="9" xfId="0" applyNumberFormat="1" applyFont="1" applyBorder="1"/>
    <xf numFmtId="16" fontId="11" fillId="0" borderId="9" xfId="0" applyNumberFormat="1" applyFont="1" applyBorder="1" applyAlignment="1">
      <alignment horizontal="center"/>
    </xf>
    <xf numFmtId="3" fontId="11" fillId="4" borderId="5" xfId="0" applyNumberFormat="1" applyFont="1" applyFill="1" applyBorder="1" applyAlignment="1">
      <alignment horizontal="right"/>
    </xf>
    <xf numFmtId="0" fontId="6" fillId="5" borderId="1" xfId="0" applyFont="1" applyFill="1" applyBorder="1"/>
    <xf numFmtId="3" fontId="11" fillId="5" borderId="1" xfId="0" applyNumberFormat="1" applyFont="1" applyFill="1" applyBorder="1"/>
    <xf numFmtId="0" fontId="11" fillId="0" borderId="0" xfId="0" applyFont="1"/>
    <xf numFmtId="3" fontId="0" fillId="0" borderId="0" xfId="0" applyNumberFormat="1"/>
    <xf numFmtId="3" fontId="6" fillId="0" borderId="0" xfId="0" applyNumberFormat="1" applyFont="1"/>
    <xf numFmtId="3" fontId="11" fillId="0" borderId="10" xfId="0" applyNumberFormat="1" applyFont="1" applyBorder="1"/>
    <xf numFmtId="3" fontId="14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4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4" fillId="5" borderId="1" xfId="0" applyFont="1" applyFill="1" applyBorder="1" applyAlignment="1">
      <alignment horizontal="center"/>
    </xf>
    <xf numFmtId="0" fontId="0" fillId="0" borderId="6" xfId="0" applyFont="1" applyBorder="1"/>
    <xf numFmtId="0" fontId="12" fillId="0" borderId="0" xfId="0" applyFont="1" applyFill="1" applyBorder="1" applyAlignment="1">
      <alignment horizontal="center"/>
    </xf>
    <xf numFmtId="16" fontId="11" fillId="0" borderId="1" xfId="5" applyNumberFormat="1" applyFont="1" applyBorder="1" applyAlignment="1">
      <alignment horizontal="center"/>
    </xf>
    <xf numFmtId="0" fontId="2" fillId="0" borderId="1" xfId="5" applyFill="1" applyBorder="1" applyAlignment="1">
      <alignment horizontal="left"/>
    </xf>
    <xf numFmtId="0" fontId="3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1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3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3" fillId="0" borderId="15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3" fontId="11" fillId="4" borderId="25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/>
    <xf numFmtId="3" fontId="14" fillId="0" borderId="1" xfId="0" applyNumberFormat="1" applyFont="1" applyFill="1" applyBorder="1"/>
    <xf numFmtId="3" fontId="11" fillId="0" borderId="10" xfId="0" applyNumberFormat="1" applyFont="1" applyFill="1" applyBorder="1"/>
    <xf numFmtId="0" fontId="11" fillId="0" borderId="9" xfId="0" applyFont="1" applyFill="1" applyBorder="1" applyAlignment="1">
      <alignment horizontal="center"/>
    </xf>
    <xf numFmtId="3" fontId="14" fillId="0" borderId="1" xfId="13" applyNumberFormat="1" applyFont="1" applyFill="1" applyBorder="1" applyAlignment="1">
      <alignment horizontal="right"/>
    </xf>
    <xf numFmtId="3" fontId="14" fillId="0" borderId="10" xfId="0" applyNumberFormat="1" applyFont="1" applyFill="1" applyBorder="1"/>
    <xf numFmtId="3" fontId="11" fillId="0" borderId="1" xfId="13" applyNumberFormat="1" applyFont="1" applyFill="1" applyBorder="1" applyAlignment="1">
      <alignment horizontal="right"/>
    </xf>
    <xf numFmtId="0" fontId="11" fillId="0" borderId="2" xfId="0" applyNumberFormat="1" applyFont="1" applyFill="1" applyBorder="1"/>
    <xf numFmtId="0" fontId="12" fillId="0" borderId="9" xfId="0" applyFont="1" applyFill="1" applyBorder="1"/>
    <xf numFmtId="0" fontId="11" fillId="0" borderId="2" xfId="0" applyNumberFormat="1" applyFont="1" applyBorder="1"/>
    <xf numFmtId="0" fontId="11" fillId="0" borderId="2" xfId="0" applyNumberFormat="1" applyFont="1" applyBorder="1" applyAlignment="1">
      <alignment horizontal="left"/>
    </xf>
    <xf numFmtId="0" fontId="14" fillId="3" borderId="2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NumberFormat="1" applyFont="1" applyFill="1" applyBorder="1" applyAlignment="1">
      <alignment horizontal="left"/>
    </xf>
    <xf numFmtId="0" fontId="12" fillId="4" borderId="16" xfId="0" applyNumberFormat="1" applyFont="1" applyFill="1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2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0" fontId="12" fillId="13" borderId="1" xfId="0" applyFont="1" applyFill="1" applyBorder="1" applyAlignment="1">
      <alignment horizontal="center"/>
    </xf>
    <xf numFmtId="0" fontId="3" fillId="13" borderId="1" xfId="0" applyFont="1" applyFill="1" applyBorder="1"/>
    <xf numFmtId="49" fontId="18" fillId="9" borderId="5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3" fillId="12" borderId="1" xfId="0" applyNumberFormat="1" applyFont="1" applyFill="1" applyBorder="1" applyAlignment="1">
      <alignment horizontal="right"/>
    </xf>
    <xf numFmtId="3" fontId="3" fillId="13" borderId="5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3" fillId="3" borderId="0" xfId="5" applyFont="1" applyFill="1" applyBorder="1"/>
    <xf numFmtId="0" fontId="13" fillId="0" borderId="0" xfId="0" applyFont="1" applyBorder="1"/>
    <xf numFmtId="49" fontId="12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12" xfId="0" applyFont="1" applyFill="1" applyBorder="1"/>
    <xf numFmtId="0" fontId="11" fillId="0" borderId="27" xfId="0" applyNumberFormat="1" applyFont="1" applyFill="1" applyBorder="1"/>
    <xf numFmtId="3" fontId="11" fillId="0" borderId="13" xfId="0" applyNumberFormat="1" applyFont="1" applyFill="1" applyBorder="1" applyAlignment="1">
      <alignment horizontal="right"/>
    </xf>
    <xf numFmtId="3" fontId="11" fillId="0" borderId="13" xfId="0" applyNumberFormat="1" applyFont="1" applyFill="1" applyBorder="1"/>
    <xf numFmtId="3" fontId="14" fillId="0" borderId="13" xfId="0" applyNumberFormat="1" applyFont="1" applyFill="1" applyBorder="1"/>
    <xf numFmtId="3" fontId="11" fillId="0" borderId="24" xfId="0" applyNumberFormat="1" applyFont="1" applyFill="1" applyBorder="1"/>
    <xf numFmtId="0" fontId="0" fillId="10" borderId="5" xfId="0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3" fillId="11" borderId="1" xfId="0" applyFont="1" applyFill="1" applyBorder="1"/>
    <xf numFmtId="3" fontId="3" fillId="11" borderId="2" xfId="0" applyNumberFormat="1" applyFont="1" applyFill="1" applyBorder="1" applyAlignment="1">
      <alignment horizontal="right"/>
    </xf>
    <xf numFmtId="0" fontId="4" fillId="15" borderId="3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12" fillId="14" borderId="7" xfId="0" applyFont="1" applyFill="1" applyBorder="1"/>
    <xf numFmtId="0" fontId="11" fillId="14" borderId="8" xfId="0" applyNumberFormat="1" applyFont="1" applyFill="1" applyBorder="1"/>
    <xf numFmtId="0" fontId="12" fillId="16" borderId="7" xfId="0" applyFont="1" applyFill="1" applyBorder="1"/>
    <xf numFmtId="0" fontId="11" fillId="16" borderId="8" xfId="0" applyNumberFormat="1" applyFont="1" applyFill="1" applyBorder="1"/>
    <xf numFmtId="0" fontId="11" fillId="8" borderId="9" xfId="0" applyFont="1" applyFill="1" applyBorder="1" applyAlignment="1">
      <alignment horizontal="center"/>
    </xf>
    <xf numFmtId="0" fontId="11" fillId="8" borderId="2" xfId="0" applyNumberFormat="1" applyFont="1" applyFill="1" applyBorder="1"/>
    <xf numFmtId="3" fontId="14" fillId="8" borderId="1" xfId="13" applyNumberFormat="1" applyFont="1" applyFill="1" applyBorder="1" applyAlignment="1">
      <alignment horizontal="right"/>
    </xf>
    <xf numFmtId="0" fontId="11" fillId="7" borderId="9" xfId="0" applyFont="1" applyFill="1" applyBorder="1" applyAlignment="1">
      <alignment horizontal="center"/>
    </xf>
    <xf numFmtId="0" fontId="11" fillId="7" borderId="2" xfId="0" applyNumberFormat="1" applyFont="1" applyFill="1" applyBorder="1" applyAlignment="1">
      <alignment horizontal="left"/>
    </xf>
    <xf numFmtId="3" fontId="14" fillId="7" borderId="1" xfId="13" applyNumberFormat="1" applyFont="1" applyFill="1" applyBorder="1" applyAlignment="1">
      <alignment horizontal="right"/>
    </xf>
    <xf numFmtId="3" fontId="14" fillId="7" borderId="10" xfId="13" applyNumberFormat="1" applyFont="1" applyFill="1" applyBorder="1" applyAlignment="1">
      <alignment horizontal="right"/>
    </xf>
    <xf numFmtId="3" fontId="11" fillId="7" borderId="1" xfId="13" applyNumberFormat="1" applyFont="1" applyFill="1" applyBorder="1" applyAlignment="1">
      <alignment horizontal="right"/>
    </xf>
    <xf numFmtId="3" fontId="11" fillId="7" borderId="10" xfId="13" applyNumberFormat="1" applyFont="1" applyFill="1" applyBorder="1" applyAlignment="1">
      <alignment horizontal="right"/>
    </xf>
    <xf numFmtId="3" fontId="14" fillId="14" borderId="8" xfId="13" applyNumberFormat="1" applyFont="1" applyFill="1" applyBorder="1" applyAlignment="1">
      <alignment horizontal="right"/>
    </xf>
    <xf numFmtId="0" fontId="11" fillId="16" borderId="12" xfId="0" applyFont="1" applyFill="1" applyBorder="1" applyAlignment="1">
      <alignment horizontal="center"/>
    </xf>
    <xf numFmtId="0" fontId="11" fillId="16" borderId="27" xfId="0" applyNumberFormat="1" applyFont="1" applyFill="1" applyBorder="1"/>
    <xf numFmtId="3" fontId="14" fillId="16" borderId="13" xfId="0" applyNumberFormat="1" applyFont="1" applyFill="1" applyBorder="1"/>
    <xf numFmtId="3" fontId="14" fillId="16" borderId="24" xfId="0" applyNumberFormat="1" applyFont="1" applyFill="1" applyBorder="1"/>
    <xf numFmtId="0" fontId="11" fillId="14" borderId="9" xfId="0" applyFont="1" applyFill="1" applyBorder="1" applyAlignment="1">
      <alignment horizontal="center"/>
    </xf>
    <xf numFmtId="0" fontId="11" fillId="14" borderId="2" xfId="0" applyNumberFormat="1" applyFont="1" applyFill="1" applyBorder="1"/>
    <xf numFmtId="3" fontId="11" fillId="14" borderId="1" xfId="13" applyNumberFormat="1" applyFont="1" applyFill="1" applyBorder="1" applyAlignment="1">
      <alignment horizontal="right"/>
    </xf>
    <xf numFmtId="3" fontId="11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6" fillId="12" borderId="8" xfId="0" applyNumberFormat="1" applyFont="1" applyFill="1" applyBorder="1"/>
    <xf numFmtId="3" fontId="16" fillId="12" borderId="8" xfId="0" applyNumberFormat="1" applyFont="1" applyFill="1" applyBorder="1"/>
    <xf numFmtId="3" fontId="2" fillId="12" borderId="8" xfId="0" applyNumberFormat="1" applyFont="1" applyFill="1" applyBorder="1"/>
    <xf numFmtId="3" fontId="0" fillId="12" borderId="11" xfId="0" applyNumberFormat="1" applyFill="1" applyBorder="1"/>
    <xf numFmtId="0" fontId="10" fillId="13" borderId="28" xfId="0" applyNumberFormat="1" applyFont="1" applyFill="1" applyBorder="1" applyAlignment="1"/>
    <xf numFmtId="0" fontId="8" fillId="13" borderId="29" xfId="0" applyNumberFormat="1" applyFont="1" applyFill="1" applyBorder="1" applyAlignment="1"/>
    <xf numFmtId="3" fontId="12" fillId="13" borderId="30" xfId="0" applyNumberFormat="1" applyFont="1" applyFill="1" applyBorder="1" applyAlignment="1">
      <alignment horizontal="right"/>
    </xf>
    <xf numFmtId="3" fontId="12" fillId="13" borderId="30" xfId="0" applyNumberFormat="1" applyFont="1" applyFill="1" applyBorder="1"/>
    <xf numFmtId="3" fontId="12" fillId="13" borderId="31" xfId="0" applyNumberFormat="1" applyFont="1" applyFill="1" applyBorder="1"/>
    <xf numFmtId="3" fontId="12" fillId="13" borderId="3" xfId="0" applyNumberFormat="1" applyFont="1" applyFill="1" applyBorder="1" applyAlignment="1">
      <alignment horizontal="right"/>
    </xf>
    <xf numFmtId="3" fontId="12" fillId="13" borderId="26" xfId="0" applyNumberFormat="1" applyFont="1" applyFill="1" applyBorder="1" applyAlignment="1">
      <alignment horizontal="right"/>
    </xf>
    <xf numFmtId="3" fontId="12" fillId="16" borderId="8" xfId="0" applyNumberFormat="1" applyFont="1" applyFill="1" applyBorder="1" applyAlignment="1">
      <alignment horizontal="right"/>
    </xf>
    <xf numFmtId="0" fontId="0" fillId="0" borderId="0" xfId="0" applyFill="1" applyAlignment="1"/>
    <xf numFmtId="3" fontId="6" fillId="0" borderId="1" xfId="0" applyNumberFormat="1" applyFont="1" applyBorder="1"/>
    <xf numFmtId="49" fontId="0" fillId="0" borderId="0" xfId="0" applyNumberFormat="1"/>
    <xf numFmtId="3" fontId="13" fillId="11" borderId="1" xfId="13" applyNumberFormat="1" applyFont="1" applyFill="1" applyBorder="1"/>
    <xf numFmtId="3" fontId="11" fillId="16" borderId="8" xfId="0" applyNumberFormat="1" applyFont="1" applyFill="1" applyBorder="1"/>
    <xf numFmtId="3" fontId="14" fillId="16" borderId="8" xfId="0" applyNumberFormat="1" applyFont="1" applyFill="1" applyBorder="1"/>
    <xf numFmtId="3" fontId="20" fillId="16" borderId="8" xfId="0" applyNumberFormat="1" applyFont="1" applyFill="1" applyBorder="1"/>
    <xf numFmtId="3" fontId="11" fillId="16" borderId="11" xfId="0" applyNumberFormat="1" applyFont="1" applyFill="1" applyBorder="1"/>
    <xf numFmtId="3" fontId="14" fillId="8" borderId="10" xfId="13" applyNumberFormat="1" applyFont="1" applyFill="1" applyBorder="1" applyAlignment="1">
      <alignment horizontal="right"/>
    </xf>
    <xf numFmtId="3" fontId="14" fillId="14" borderId="8" xfId="0" applyNumberFormat="1" applyFont="1" applyFill="1" applyBorder="1"/>
    <xf numFmtId="3" fontId="11" fillId="14" borderId="8" xfId="0" applyNumberFormat="1" applyFont="1" applyFill="1" applyBorder="1"/>
    <xf numFmtId="3" fontId="20" fillId="14" borderId="8" xfId="0" applyNumberFormat="1" applyFont="1" applyFill="1" applyBorder="1"/>
    <xf numFmtId="3" fontId="11" fillId="14" borderId="11" xfId="0" applyNumberFormat="1" applyFont="1" applyFill="1" applyBorder="1"/>
    <xf numFmtId="9" fontId="3" fillId="17" borderId="1" xfId="0" applyNumberFormat="1" applyFont="1" applyFill="1" applyBorder="1" applyAlignment="1">
      <alignment horizontal="right"/>
    </xf>
    <xf numFmtId="3" fontId="3" fillId="13" borderId="1" xfId="0" applyNumberFormat="1" applyFont="1" applyFill="1" applyBorder="1" applyAlignment="1">
      <alignment horizontal="right"/>
    </xf>
    <xf numFmtId="9" fontId="3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49" fontId="18" fillId="9" borderId="14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0" fillId="13" borderId="21" xfId="0" applyNumberFormat="1" applyFont="1" applyFill="1" applyBorder="1" applyAlignment="1">
      <alignment horizontal="center"/>
    </xf>
    <xf numFmtId="0" fontId="10" fillId="13" borderId="22" xfId="0" applyNumberFormat="1" applyFont="1" applyFill="1" applyBorder="1" applyAlignment="1">
      <alignment horizontal="center"/>
    </xf>
    <xf numFmtId="0" fontId="19" fillId="15" borderId="28" xfId="0" applyFont="1" applyFill="1" applyBorder="1" applyAlignment="1">
      <alignment horizontal="left" vertical="center"/>
    </xf>
    <xf numFmtId="0" fontId="19" fillId="15" borderId="29" xfId="0" applyFont="1" applyFill="1" applyBorder="1" applyAlignment="1">
      <alignment horizontal="left" vertical="center"/>
    </xf>
  </cellXfs>
  <cellStyles count="15">
    <cellStyle name="čiarky 2" xfId="1"/>
    <cellStyle name="Normal 2" xfId="2"/>
    <cellStyle name="Normal 2 2" xfId="3"/>
    <cellStyle name="Normálna 2" xfId="4"/>
    <cellStyle name="Normálna 3" xfId="5"/>
    <cellStyle name="Normálna 4" xfId="6"/>
    <cellStyle name="normálne" xfId="0" builtinId="0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27"/>
  <sheetViews>
    <sheetView showGridLines="0" tabSelected="1" topLeftCell="A4" workbookViewId="0">
      <selection activeCell="A17" sqref="A17"/>
    </sheetView>
  </sheetViews>
  <sheetFormatPr defaultRowHeight="12.75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>
      <c r="A1" s="16"/>
      <c r="B1" s="17"/>
    </row>
    <row r="2" spans="1:2" ht="23.25" customHeight="1">
      <c r="A2" s="19"/>
      <c r="B2" s="20"/>
    </row>
    <row r="3" spans="1:2" ht="23.25" customHeight="1">
      <c r="A3" s="21"/>
      <c r="B3" s="20"/>
    </row>
    <row r="4" spans="1:2" ht="23.25" customHeight="1">
      <c r="A4" s="21"/>
      <c r="B4" s="20"/>
    </row>
    <row r="5" spans="1:2" ht="23.25" customHeight="1">
      <c r="A5" s="21"/>
      <c r="B5" s="20"/>
    </row>
    <row r="6" spans="1:2" ht="23.25" customHeight="1">
      <c r="A6" s="46" t="s">
        <v>49</v>
      </c>
      <c r="B6" s="20"/>
    </row>
    <row r="7" spans="1:2" ht="23.25" customHeight="1">
      <c r="A7" s="22"/>
      <c r="B7" s="20"/>
    </row>
    <row r="8" spans="1:2" ht="23.25" customHeight="1">
      <c r="A8" s="23"/>
      <c r="B8" s="20"/>
    </row>
    <row r="9" spans="1:2" ht="23.25" customHeight="1">
      <c r="A9" s="24" t="s">
        <v>95</v>
      </c>
      <c r="B9" s="20"/>
    </row>
    <row r="10" spans="1:2" ht="23.25" customHeight="1">
      <c r="B10" s="20"/>
    </row>
    <row r="11" spans="1:2" ht="23.25" customHeight="1">
      <c r="B11" s="20"/>
    </row>
    <row r="12" spans="1:2" ht="23.25" customHeight="1">
      <c r="B12" s="20"/>
    </row>
    <row r="13" spans="1:2" ht="23.25" customHeight="1">
      <c r="A13" s="21"/>
      <c r="B13" s="20"/>
    </row>
    <row r="14" spans="1:2" ht="23.25" customHeight="1">
      <c r="A14" s="21"/>
      <c r="B14" s="20"/>
    </row>
    <row r="15" spans="1:2" ht="23.25" customHeight="1">
      <c r="A15" s="21"/>
      <c r="B15" s="20"/>
    </row>
    <row r="16" spans="1:2" ht="23.25" customHeight="1">
      <c r="A16" s="25"/>
      <c r="B16" s="20"/>
    </row>
    <row r="17" spans="1:2" ht="20.25" customHeight="1">
      <c r="A17" s="26" t="s">
        <v>97</v>
      </c>
      <c r="B17" s="20"/>
    </row>
    <row r="18" spans="1:2" ht="23.25" customHeight="1">
      <c r="A18" s="21"/>
      <c r="B18" s="20"/>
    </row>
    <row r="19" spans="1:2" ht="23.25" customHeight="1">
      <c r="A19" s="27"/>
      <c r="B19" s="20"/>
    </row>
    <row r="20" spans="1:2" ht="23.25" customHeight="1">
      <c r="A20" s="202" t="s">
        <v>92</v>
      </c>
      <c r="B20" s="20"/>
    </row>
    <row r="21" spans="1:2" ht="23.25" customHeight="1">
      <c r="A21" s="18" t="s">
        <v>93</v>
      </c>
      <c r="B21" s="20"/>
    </row>
    <row r="22" spans="1:2" ht="23.25" customHeight="1">
      <c r="A22" s="18" t="s">
        <v>94</v>
      </c>
      <c r="B22" s="20"/>
    </row>
    <row r="23" spans="1:2" ht="23.25" customHeight="1">
      <c r="A23" s="21"/>
      <c r="B23" s="20"/>
    </row>
    <row r="24" spans="1:2" ht="23.25" customHeight="1">
      <c r="A24" s="28"/>
      <c r="B24" s="20"/>
    </row>
    <row r="25" spans="1:2">
      <c r="A25" s="21" t="s">
        <v>98</v>
      </c>
    </row>
    <row r="26" spans="1:2">
      <c r="A26" s="21" t="s">
        <v>99</v>
      </c>
    </row>
    <row r="27" spans="1:2">
      <c r="A27" s="21" t="s">
        <v>100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61"/>
  <sheetViews>
    <sheetView showGridLines="0" workbookViewId="0">
      <selection activeCell="B1" sqref="B1"/>
    </sheetView>
  </sheetViews>
  <sheetFormatPr defaultRowHeight="12.75"/>
  <cols>
    <col min="1" max="1" width="4.7109375" style="1" customWidth="1"/>
    <col min="2" max="2" width="39.7109375" style="30" customWidth="1"/>
    <col min="3" max="3" width="16.7109375" style="31" customWidth="1"/>
    <col min="4" max="5" width="16.7109375" style="32" customWidth="1"/>
    <col min="6" max="8" width="16.7109375" style="1" customWidth="1"/>
    <col min="9" max="16384" width="9.140625" style="1"/>
  </cols>
  <sheetData>
    <row r="1" spans="1:8" ht="20.100000000000001" customHeight="1">
      <c r="A1" s="29"/>
      <c r="B1" s="30" t="str">
        <f>Cover!A9</f>
        <v>Univerzitná nemocnica Martin</v>
      </c>
      <c r="F1" s="31"/>
      <c r="G1" s="32"/>
      <c r="H1" s="32" t="s">
        <v>126</v>
      </c>
    </row>
    <row r="2" spans="1:8" ht="20.100000000000001" customHeight="1">
      <c r="A2" s="222" t="s">
        <v>0</v>
      </c>
      <c r="B2" s="223"/>
      <c r="C2" s="219" t="s">
        <v>9</v>
      </c>
      <c r="D2" s="220"/>
      <c r="E2" s="221"/>
      <c r="F2" s="219" t="s">
        <v>9</v>
      </c>
      <c r="G2" s="220"/>
      <c r="H2" s="221"/>
    </row>
    <row r="3" spans="1:8" ht="20.100000000000001" customHeight="1">
      <c r="A3" s="224"/>
      <c r="B3" s="225"/>
      <c r="C3" s="219" t="s">
        <v>96</v>
      </c>
      <c r="D3" s="220"/>
      <c r="E3" s="221"/>
      <c r="F3" s="219" t="s">
        <v>129</v>
      </c>
      <c r="G3" s="220"/>
      <c r="H3" s="221"/>
    </row>
    <row r="4" spans="1:8" ht="20.100000000000001" customHeight="1">
      <c r="A4" s="226"/>
      <c r="B4" s="225"/>
      <c r="C4" s="126" t="s">
        <v>10</v>
      </c>
      <c r="D4" s="127" t="s">
        <v>11</v>
      </c>
      <c r="E4" s="127" t="s">
        <v>72</v>
      </c>
      <c r="F4" s="126" t="s">
        <v>10</v>
      </c>
      <c r="G4" s="127" t="s">
        <v>11</v>
      </c>
      <c r="H4" s="127" t="s">
        <v>72</v>
      </c>
    </row>
    <row r="5" spans="1:8" ht="20.100000000000001" customHeight="1">
      <c r="A5" s="93" t="s">
        <v>51</v>
      </c>
      <c r="B5" s="97"/>
      <c r="C5" s="100"/>
      <c r="D5" s="99"/>
      <c r="E5" s="99"/>
      <c r="F5" s="100"/>
      <c r="G5" s="99"/>
      <c r="H5" s="99"/>
    </row>
    <row r="6" spans="1:8" ht="20.100000000000001" customHeight="1">
      <c r="A6" s="33">
        <v>1</v>
      </c>
      <c r="B6" s="98" t="s">
        <v>12</v>
      </c>
      <c r="C6" s="203">
        <v>5111.7243499999995</v>
      </c>
      <c r="D6" s="203">
        <v>5111.7243499999995</v>
      </c>
      <c r="E6" s="133">
        <f>D6/C6</f>
        <v>1</v>
      </c>
      <c r="F6" s="203">
        <v>5111.7243499999995</v>
      </c>
      <c r="G6" s="203">
        <v>5111.7243499999995</v>
      </c>
      <c r="H6" s="133">
        <f>G6/F6</f>
        <v>1</v>
      </c>
    </row>
    <row r="7" spans="1:8" ht="20.100000000000001" customHeight="1">
      <c r="A7" s="33">
        <v>2</v>
      </c>
      <c r="B7" s="8" t="s">
        <v>13</v>
      </c>
      <c r="C7" s="203">
        <v>932.10425999999995</v>
      </c>
      <c r="D7" s="203">
        <v>932.10425999999995</v>
      </c>
      <c r="E7" s="133">
        <f t="shared" ref="E7:E14" si="0">D7/C7</f>
        <v>1</v>
      </c>
      <c r="F7" s="203">
        <v>932.10425999999995</v>
      </c>
      <c r="G7" s="203">
        <v>932.10425999999995</v>
      </c>
      <c r="H7" s="133">
        <f t="shared" ref="H7:H14" si="1">G7/F7</f>
        <v>1</v>
      </c>
    </row>
    <row r="8" spans="1:8" ht="20.100000000000001" customHeight="1">
      <c r="A8" s="33">
        <v>3</v>
      </c>
      <c r="B8" s="5" t="s">
        <v>14</v>
      </c>
      <c r="C8" s="203">
        <v>241.51867999999999</v>
      </c>
      <c r="D8" s="203">
        <v>241.51867999999999</v>
      </c>
      <c r="E8" s="133">
        <f t="shared" si="0"/>
        <v>1</v>
      </c>
      <c r="F8" s="203">
        <v>241.51867999999999</v>
      </c>
      <c r="G8" s="203">
        <v>241.51867999999999</v>
      </c>
      <c r="H8" s="133">
        <f t="shared" si="1"/>
        <v>1</v>
      </c>
    </row>
    <row r="9" spans="1:8" ht="20.100000000000001" customHeight="1">
      <c r="A9" s="92">
        <v>4</v>
      </c>
      <c r="B9" s="121" t="s">
        <v>15</v>
      </c>
      <c r="C9" s="131">
        <f>SUM(C6:C8)</f>
        <v>6285.3472899999997</v>
      </c>
      <c r="D9" s="131">
        <f>SUM(D6:D8)</f>
        <v>6285.3472899999997</v>
      </c>
      <c r="E9" s="136">
        <f t="shared" si="0"/>
        <v>1</v>
      </c>
      <c r="F9" s="131">
        <f>SUM(F6:F8)</f>
        <v>6285.3472899999997</v>
      </c>
      <c r="G9" s="131">
        <f>SUM(G6:G8)</f>
        <v>6285.3472899999997</v>
      </c>
      <c r="H9" s="136">
        <f t="shared" si="1"/>
        <v>1</v>
      </c>
    </row>
    <row r="10" spans="1:8" s="52" customFormat="1" ht="20.100000000000001" customHeight="1">
      <c r="A10" s="53">
        <v>5</v>
      </c>
      <c r="B10" s="54" t="s">
        <v>16</v>
      </c>
      <c r="C10" s="203">
        <v>452.74572999999998</v>
      </c>
      <c r="D10" s="203">
        <v>452.74572999999998</v>
      </c>
      <c r="E10" s="134">
        <f t="shared" si="0"/>
        <v>1</v>
      </c>
      <c r="F10" s="203">
        <v>452.74572999999998</v>
      </c>
      <c r="G10" s="203">
        <v>452.74572999999998</v>
      </c>
      <c r="H10" s="134">
        <f t="shared" si="1"/>
        <v>1</v>
      </c>
    </row>
    <row r="11" spans="1:8" s="52" customFormat="1" ht="20.100000000000001" customHeight="1">
      <c r="A11" s="76">
        <v>6</v>
      </c>
      <c r="B11" s="65" t="s">
        <v>52</v>
      </c>
      <c r="C11" s="203">
        <v>11.0983</v>
      </c>
      <c r="D11" s="203">
        <v>11.0983</v>
      </c>
      <c r="E11" s="134">
        <f t="shared" si="0"/>
        <v>1</v>
      </c>
      <c r="F11" s="203">
        <v>11.0983</v>
      </c>
      <c r="G11" s="203">
        <v>11.0983</v>
      </c>
      <c r="H11" s="134">
        <f t="shared" si="1"/>
        <v>1</v>
      </c>
    </row>
    <row r="12" spans="1:8" s="52" customFormat="1" ht="20.100000000000001" customHeight="1">
      <c r="A12" s="76">
        <v>7</v>
      </c>
      <c r="B12" s="65" t="s">
        <v>53</v>
      </c>
      <c r="C12" s="203">
        <v>105.03100000000001</v>
      </c>
      <c r="D12" s="203">
        <v>105.03100000000001</v>
      </c>
      <c r="E12" s="134">
        <f t="shared" si="0"/>
        <v>1</v>
      </c>
      <c r="F12" s="203">
        <v>105.03100000000001</v>
      </c>
      <c r="G12" s="203">
        <v>105.03100000000001</v>
      </c>
      <c r="H12" s="134">
        <f t="shared" si="1"/>
        <v>1</v>
      </c>
    </row>
    <row r="13" spans="1:8" ht="20.100000000000001" customHeight="1">
      <c r="A13" s="76">
        <v>8</v>
      </c>
      <c r="B13" s="65" t="s">
        <v>54</v>
      </c>
      <c r="C13" s="203">
        <v>31.92388</v>
      </c>
      <c r="D13" s="203">
        <v>31.92388</v>
      </c>
      <c r="E13" s="134">
        <f t="shared" si="0"/>
        <v>1</v>
      </c>
      <c r="F13" s="203">
        <v>31.92388</v>
      </c>
      <c r="G13" s="203">
        <v>31.92388</v>
      </c>
      <c r="H13" s="134">
        <f t="shared" si="1"/>
        <v>1</v>
      </c>
    </row>
    <row r="14" spans="1:8" ht="20.100000000000001" customHeight="1">
      <c r="A14" s="120">
        <v>9</v>
      </c>
      <c r="B14" s="153" t="s">
        <v>17</v>
      </c>
      <c r="C14" s="154">
        <f>C9+C10+C11+C13</f>
        <v>6781.1151999999993</v>
      </c>
      <c r="D14" s="154">
        <f>D9+D10+D11+D13</f>
        <v>6781.1151999999993</v>
      </c>
      <c r="E14" s="155">
        <f t="shared" si="0"/>
        <v>1</v>
      </c>
      <c r="F14" s="154">
        <f>F9+F10+F11+F13</f>
        <v>6781.1151999999993</v>
      </c>
      <c r="G14" s="154">
        <f>G9+G10+G11+G13</f>
        <v>6781.1151999999993</v>
      </c>
      <c r="H14" s="155">
        <f t="shared" si="1"/>
        <v>1</v>
      </c>
    </row>
    <row r="15" spans="1:8" ht="20.100000000000001" customHeight="1">
      <c r="A15" s="93" t="s">
        <v>18</v>
      </c>
      <c r="B15" s="97"/>
      <c r="C15" s="129"/>
      <c r="D15" s="129"/>
      <c r="E15" s="135"/>
      <c r="F15" s="129"/>
      <c r="G15" s="129"/>
      <c r="H15" s="135"/>
    </row>
    <row r="16" spans="1:8" ht="20.100000000000001" customHeight="1">
      <c r="A16" s="33">
        <v>10</v>
      </c>
      <c r="B16" s="94" t="s">
        <v>19</v>
      </c>
      <c r="C16" s="203">
        <v>3977.3239900000003</v>
      </c>
      <c r="D16" s="203">
        <v>3977.3239900000003</v>
      </c>
      <c r="E16" s="133">
        <f t="shared" ref="E16:E32" si="2">D16/C16</f>
        <v>1</v>
      </c>
      <c r="F16" s="203">
        <v>3977.3239900000003</v>
      </c>
      <c r="G16" s="203">
        <v>3977.3239900000003</v>
      </c>
      <c r="H16" s="133">
        <f t="shared" ref="H16:H32" si="3">G16/F16</f>
        <v>1</v>
      </c>
    </row>
    <row r="17" spans="1:8" ht="20.100000000000001" customHeight="1">
      <c r="A17" s="79">
        <v>41285</v>
      </c>
      <c r="B17" s="83" t="s">
        <v>20</v>
      </c>
      <c r="C17" s="203">
        <v>818.08451000000002</v>
      </c>
      <c r="D17" s="203">
        <v>818.08451000000002</v>
      </c>
      <c r="E17" s="134">
        <f t="shared" si="2"/>
        <v>1</v>
      </c>
      <c r="F17" s="203">
        <v>818.08451000000002</v>
      </c>
      <c r="G17" s="203">
        <v>818.08451000000002</v>
      </c>
      <c r="H17" s="134">
        <f t="shared" si="3"/>
        <v>1</v>
      </c>
    </row>
    <row r="18" spans="1:8" ht="20.100000000000001" customHeight="1">
      <c r="A18" s="90">
        <v>41316</v>
      </c>
      <c r="B18" s="36" t="s">
        <v>83</v>
      </c>
      <c r="C18" s="203">
        <v>121.93209</v>
      </c>
      <c r="D18" s="203">
        <v>121.93209</v>
      </c>
      <c r="E18" s="134">
        <f t="shared" si="2"/>
        <v>1</v>
      </c>
      <c r="F18" s="203">
        <v>121.93209</v>
      </c>
      <c r="G18" s="203">
        <v>121.93209</v>
      </c>
      <c r="H18" s="134">
        <f t="shared" si="3"/>
        <v>1</v>
      </c>
    </row>
    <row r="19" spans="1:8" ht="20.100000000000001" customHeight="1">
      <c r="A19" s="90">
        <v>41344</v>
      </c>
      <c r="B19" s="36" t="s">
        <v>84</v>
      </c>
      <c r="C19" s="203">
        <v>74.448449999999994</v>
      </c>
      <c r="D19" s="203">
        <v>74.448449999999994</v>
      </c>
      <c r="E19" s="134">
        <f t="shared" si="2"/>
        <v>1</v>
      </c>
      <c r="F19" s="203">
        <v>74.448449999999994</v>
      </c>
      <c r="G19" s="203">
        <v>74.448449999999994</v>
      </c>
      <c r="H19" s="134">
        <f t="shared" si="3"/>
        <v>1</v>
      </c>
    </row>
    <row r="20" spans="1:8" ht="20.100000000000001" customHeight="1">
      <c r="A20" s="90">
        <v>41375</v>
      </c>
      <c r="B20" s="35" t="s">
        <v>85</v>
      </c>
      <c r="C20" s="203">
        <v>1301.3952899999999</v>
      </c>
      <c r="D20" s="203">
        <v>1301.3952899999999</v>
      </c>
      <c r="E20" s="134">
        <f t="shared" si="2"/>
        <v>1</v>
      </c>
      <c r="F20" s="203">
        <v>1301.3952899999999</v>
      </c>
      <c r="G20" s="203">
        <v>1301.3952899999999</v>
      </c>
      <c r="H20" s="134">
        <f t="shared" si="3"/>
        <v>1</v>
      </c>
    </row>
    <row r="21" spans="1:8" ht="20.100000000000001" customHeight="1">
      <c r="A21" s="90">
        <v>41405</v>
      </c>
      <c r="B21" s="35" t="s">
        <v>21</v>
      </c>
      <c r="C21" s="203">
        <v>117.39103</v>
      </c>
      <c r="D21" s="203">
        <v>117.39103</v>
      </c>
      <c r="E21" s="134">
        <f t="shared" si="2"/>
        <v>1</v>
      </c>
      <c r="F21" s="203">
        <v>117.39103</v>
      </c>
      <c r="G21" s="203">
        <v>117.39103</v>
      </c>
      <c r="H21" s="134">
        <f t="shared" si="3"/>
        <v>1</v>
      </c>
    </row>
    <row r="22" spans="1:8" ht="20.100000000000001" customHeight="1">
      <c r="A22" s="91">
        <v>11</v>
      </c>
      <c r="B22" s="160" t="s">
        <v>22</v>
      </c>
      <c r="C22" s="139">
        <f>C17+C18+C19+C20+C21</f>
        <v>2433.25137</v>
      </c>
      <c r="D22" s="139">
        <f>D17+D18+D19+D20+D21</f>
        <v>2433.25137</v>
      </c>
      <c r="E22" s="161">
        <f t="shared" si="2"/>
        <v>1</v>
      </c>
      <c r="F22" s="139">
        <f>F17+F18+F19+F20+F21</f>
        <v>2433.25137</v>
      </c>
      <c r="G22" s="139">
        <f>G17+G18+G19+G20+G21</f>
        <v>2433.25137</v>
      </c>
      <c r="H22" s="161">
        <f t="shared" si="3"/>
        <v>1</v>
      </c>
    </row>
    <row r="23" spans="1:8" ht="20.100000000000001" customHeight="1">
      <c r="A23" s="33">
        <v>12</v>
      </c>
      <c r="B23" s="36" t="s">
        <v>23</v>
      </c>
      <c r="C23" s="203">
        <v>177.76951</v>
      </c>
      <c r="D23" s="203">
        <v>177.76951</v>
      </c>
      <c r="E23" s="134">
        <f t="shared" si="2"/>
        <v>1</v>
      </c>
      <c r="F23" s="203">
        <v>177.76951</v>
      </c>
      <c r="G23" s="203">
        <v>177.76951</v>
      </c>
      <c r="H23" s="134">
        <f t="shared" si="3"/>
        <v>1</v>
      </c>
    </row>
    <row r="24" spans="1:8" ht="20.100000000000001" customHeight="1">
      <c r="A24" s="33">
        <v>13</v>
      </c>
      <c r="B24" s="35" t="s">
        <v>24</v>
      </c>
      <c r="C24" s="203">
        <v>134.41720999999998</v>
      </c>
      <c r="D24" s="203">
        <v>134.41720999999998</v>
      </c>
      <c r="E24" s="134">
        <f t="shared" si="2"/>
        <v>1</v>
      </c>
      <c r="F24" s="203">
        <v>134.41720999999998</v>
      </c>
      <c r="G24" s="203">
        <v>134.41720999999998</v>
      </c>
      <c r="H24" s="134">
        <f t="shared" si="3"/>
        <v>1</v>
      </c>
    </row>
    <row r="25" spans="1:8" ht="20.100000000000001" customHeight="1">
      <c r="A25" s="33">
        <v>14</v>
      </c>
      <c r="B25" s="35" t="s">
        <v>25</v>
      </c>
      <c r="C25" s="203">
        <v>387.22404</v>
      </c>
      <c r="D25" s="203">
        <v>387.22404</v>
      </c>
      <c r="E25" s="134">
        <f t="shared" si="2"/>
        <v>1</v>
      </c>
      <c r="F25" s="203">
        <v>387.22404</v>
      </c>
      <c r="G25" s="203">
        <v>387.22404</v>
      </c>
      <c r="H25" s="134">
        <f t="shared" si="3"/>
        <v>1</v>
      </c>
    </row>
    <row r="26" spans="1:8" ht="20.100000000000001" customHeight="1">
      <c r="A26" s="156">
        <v>15</v>
      </c>
      <c r="B26" s="157" t="s">
        <v>26</v>
      </c>
      <c r="C26" s="158">
        <f>C16+C22+C23+C24+C25</f>
        <v>7109.9861200000005</v>
      </c>
      <c r="D26" s="158">
        <f>D16+D22+D23+D24+D25</f>
        <v>7109.9861200000005</v>
      </c>
      <c r="E26" s="159">
        <f t="shared" si="2"/>
        <v>1</v>
      </c>
      <c r="F26" s="158">
        <f>F16+F22+F23+F24+F25</f>
        <v>7109.9861200000005</v>
      </c>
      <c r="G26" s="158">
        <f>G16+G22+G23+G24+G25</f>
        <v>7109.9861200000005</v>
      </c>
      <c r="H26" s="159">
        <f t="shared" si="3"/>
        <v>1</v>
      </c>
    </row>
    <row r="27" spans="1:8" ht="20.100000000000001" customHeight="1">
      <c r="A27" s="122">
        <v>16</v>
      </c>
      <c r="B27" s="123" t="s">
        <v>27</v>
      </c>
      <c r="C27" s="140">
        <f>SUM(C14-C26)</f>
        <v>-328.87092000000121</v>
      </c>
      <c r="D27" s="140">
        <f>SUM(D14-D26)</f>
        <v>-328.87092000000121</v>
      </c>
      <c r="E27" s="215">
        <f t="shared" si="2"/>
        <v>1</v>
      </c>
      <c r="F27" s="140">
        <f>SUM(F14-F26)</f>
        <v>-328.87092000000121</v>
      </c>
      <c r="G27" s="140">
        <f>SUM(G14-G26)</f>
        <v>-328.87092000000121</v>
      </c>
      <c r="H27" s="215">
        <f t="shared" si="3"/>
        <v>1</v>
      </c>
    </row>
    <row r="28" spans="1:8" ht="20.100000000000001" customHeight="1">
      <c r="A28" s="55">
        <v>40925</v>
      </c>
      <c r="B28" s="38" t="s">
        <v>28</v>
      </c>
      <c r="C28" s="203">
        <v>101.78700000000001</v>
      </c>
      <c r="D28" s="203">
        <v>101.78700000000001</v>
      </c>
      <c r="E28" s="134">
        <f t="shared" si="2"/>
        <v>1</v>
      </c>
      <c r="F28" s="203">
        <v>101.78700000000001</v>
      </c>
      <c r="G28" s="203">
        <v>101.78700000000001</v>
      </c>
      <c r="H28" s="134">
        <f t="shared" si="3"/>
        <v>1</v>
      </c>
    </row>
    <row r="29" spans="1:8" ht="20.100000000000001" customHeight="1">
      <c r="A29" s="55">
        <v>40956</v>
      </c>
      <c r="B29" s="38" t="s">
        <v>55</v>
      </c>
      <c r="C29" s="203">
        <v>105.03100000000001</v>
      </c>
      <c r="D29" s="203">
        <v>105.03100000000001</v>
      </c>
      <c r="E29" s="134">
        <f t="shared" si="2"/>
        <v>1</v>
      </c>
      <c r="F29" s="203">
        <v>105.03100000000001</v>
      </c>
      <c r="G29" s="203">
        <v>105.03100000000001</v>
      </c>
      <c r="H29" s="134">
        <f t="shared" si="3"/>
        <v>1</v>
      </c>
    </row>
    <row r="30" spans="1:8" ht="20.100000000000001" customHeight="1">
      <c r="A30" s="37">
        <v>18</v>
      </c>
      <c r="B30" s="38" t="s">
        <v>29</v>
      </c>
      <c r="C30" s="203">
        <v>0</v>
      </c>
      <c r="D30" s="203">
        <v>0</v>
      </c>
      <c r="E30" s="134" t="e">
        <f t="shared" si="2"/>
        <v>#DIV/0!</v>
      </c>
      <c r="F30" s="203">
        <v>0</v>
      </c>
      <c r="G30" s="203">
        <v>0</v>
      </c>
      <c r="H30" s="134" t="e">
        <f t="shared" si="3"/>
        <v>#DIV/0!</v>
      </c>
    </row>
    <row r="31" spans="1:8" ht="20.100000000000001" customHeight="1">
      <c r="A31" s="37">
        <v>19</v>
      </c>
      <c r="B31" s="38" t="s">
        <v>7</v>
      </c>
      <c r="C31" s="203">
        <v>0</v>
      </c>
      <c r="D31" s="203">
        <v>0</v>
      </c>
      <c r="E31" s="134" t="e">
        <f t="shared" si="2"/>
        <v>#DIV/0!</v>
      </c>
      <c r="F31" s="203">
        <v>0</v>
      </c>
      <c r="G31" s="203">
        <v>0</v>
      </c>
      <c r="H31" s="134" t="e">
        <f t="shared" si="3"/>
        <v>#DIV/0!</v>
      </c>
    </row>
    <row r="32" spans="1:8" ht="20.100000000000001" customHeight="1">
      <c r="A32" s="37">
        <v>20</v>
      </c>
      <c r="B32" s="38" t="s">
        <v>30</v>
      </c>
      <c r="C32" s="203">
        <v>30.211189999999998</v>
      </c>
      <c r="D32" s="203">
        <v>30.211189999999998</v>
      </c>
      <c r="E32" s="134">
        <f t="shared" si="2"/>
        <v>1</v>
      </c>
      <c r="F32" s="203">
        <v>30.211189999999998</v>
      </c>
      <c r="G32" s="203">
        <v>30.211189999999998</v>
      </c>
      <c r="H32" s="134">
        <f t="shared" si="3"/>
        <v>1</v>
      </c>
    </row>
    <row r="33" spans="1:8" ht="20.100000000000001" customHeight="1">
      <c r="A33" s="37">
        <v>21</v>
      </c>
      <c r="B33" s="38" t="s">
        <v>31</v>
      </c>
      <c r="C33" s="203">
        <v>1.42936</v>
      </c>
      <c r="D33" s="203">
        <v>1.42936</v>
      </c>
      <c r="E33" s="134">
        <f>D33/C33</f>
        <v>1</v>
      </c>
      <c r="F33" s="203">
        <v>1.42936</v>
      </c>
      <c r="G33" s="203">
        <v>1.42936</v>
      </c>
      <c r="H33" s="134">
        <f>G33/F33</f>
        <v>1</v>
      </c>
    </row>
    <row r="34" spans="1:8" ht="20.100000000000001" customHeight="1">
      <c r="A34" s="124">
        <v>22</v>
      </c>
      <c r="B34" s="125" t="s">
        <v>32</v>
      </c>
      <c r="C34" s="216">
        <f>C27-C28-C30-C31-C32-C33</f>
        <v>-462.2984700000012</v>
      </c>
      <c r="D34" s="141">
        <f>D27-D28-D30-D31-D32-D33</f>
        <v>-462.2984700000012</v>
      </c>
      <c r="E34" s="217">
        <f>D34/C34</f>
        <v>1</v>
      </c>
      <c r="F34" s="216">
        <f>F27-F28-F30-F31-F32-F33</f>
        <v>-462.2984700000012</v>
      </c>
      <c r="G34" s="141">
        <f>G27-G28-G30-G31-G32-G33</f>
        <v>-462.2984700000012</v>
      </c>
      <c r="H34" s="217">
        <f>G34/F34</f>
        <v>1</v>
      </c>
    </row>
    <row r="35" spans="1:8" ht="20.100000000000001" customHeight="1">
      <c r="A35" s="78"/>
      <c r="B35" s="143" t="s">
        <v>68</v>
      </c>
      <c r="C35" s="132"/>
      <c r="D35" s="132"/>
      <c r="E35" s="96"/>
      <c r="F35" s="132"/>
      <c r="G35" s="132"/>
      <c r="H35" s="96"/>
    </row>
    <row r="36" spans="1:8" ht="20.100000000000001" customHeight="1">
      <c r="A36" s="78"/>
      <c r="B36" s="80" t="s">
        <v>69</v>
      </c>
      <c r="C36" s="130"/>
      <c r="D36" s="130">
        <f>358.41+11.1</f>
        <v>369.51000000000005</v>
      </c>
      <c r="E36" s="95"/>
      <c r="F36" s="130"/>
      <c r="G36" s="130">
        <f>358.41+11.1</f>
        <v>369.51000000000005</v>
      </c>
      <c r="H36" s="95"/>
    </row>
    <row r="37" spans="1:8" ht="20.100000000000001" customHeight="1">
      <c r="A37" s="78"/>
      <c r="B37" s="142" t="s">
        <v>127</v>
      </c>
      <c r="C37" s="85"/>
      <c r="D37" s="85">
        <v>2296</v>
      </c>
      <c r="E37" s="34"/>
      <c r="F37" s="85"/>
      <c r="G37" s="85">
        <v>2296</v>
      </c>
      <c r="H37" s="34"/>
    </row>
    <row r="38" spans="1:8" ht="20.100000000000001" customHeight="1">
      <c r="A38" s="78"/>
      <c r="B38" s="218"/>
      <c r="C38" s="132"/>
      <c r="D38" s="12"/>
      <c r="E38" s="96"/>
      <c r="F38" s="132"/>
      <c r="G38" s="12"/>
      <c r="H38" s="96"/>
    </row>
    <row r="39" spans="1:8" ht="20.100000000000001" customHeight="1">
      <c r="A39" s="78"/>
      <c r="B39" s="142" t="s">
        <v>128</v>
      </c>
      <c r="C39" s="85"/>
      <c r="D39" s="85">
        <v>930</v>
      </c>
      <c r="E39" s="34"/>
      <c r="F39" s="85"/>
      <c r="G39" s="85">
        <v>930</v>
      </c>
      <c r="H39" s="34"/>
    </row>
    <row r="40" spans="1:8" ht="20.100000000000001" customHeight="1">
      <c r="A40" s="78"/>
      <c r="B40" s="81"/>
      <c r="C40" s="82"/>
      <c r="D40" s="82"/>
      <c r="E40" s="82"/>
    </row>
    <row r="41" spans="1:8" ht="20.100000000000001" customHeight="1">
      <c r="A41" s="12"/>
      <c r="B41" s="12"/>
      <c r="C41" s="39"/>
      <c r="D41" s="40"/>
      <c r="E41" s="40"/>
    </row>
    <row r="42" spans="1:8" ht="20.100000000000001" customHeight="1">
      <c r="B42" s="41" t="s">
        <v>33</v>
      </c>
    </row>
    <row r="43" spans="1:8" ht="20.100000000000001" customHeight="1">
      <c r="B43" s="204" t="s">
        <v>131</v>
      </c>
    </row>
    <row r="44" spans="1:8" ht="20.100000000000001" customHeight="1">
      <c r="B44" s="204" t="s">
        <v>130</v>
      </c>
    </row>
    <row r="45" spans="1:8" ht="20.100000000000001" customHeight="1"/>
    <row r="46" spans="1:8" ht="20.100000000000001" customHeight="1"/>
    <row r="47" spans="1:8" ht="20.100000000000001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mergeCells count="5">
    <mergeCell ref="C2:E2"/>
    <mergeCell ref="C3:E3"/>
    <mergeCell ref="A2:B4"/>
    <mergeCell ref="F2:H2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37"/>
  <sheetViews>
    <sheetView showGridLines="0" workbookViewId="0">
      <selection activeCell="B1" sqref="B1"/>
    </sheetView>
  </sheetViews>
  <sheetFormatPr defaultRowHeight="12.75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>
      <c r="A1" s="3"/>
      <c r="B1" s="30" t="str">
        <f>Cover!A9</f>
        <v>Univerzitná nemocnica Martin</v>
      </c>
    </row>
    <row r="2" spans="1:14" ht="32.25" customHeight="1">
      <c r="A2" s="227" t="s">
        <v>0</v>
      </c>
      <c r="B2" s="228"/>
      <c r="C2" s="101" t="s">
        <v>101</v>
      </c>
      <c r="D2" s="101" t="s">
        <v>102</v>
      </c>
      <c r="E2" s="101" t="s">
        <v>103</v>
      </c>
      <c r="F2" s="101" t="s">
        <v>104</v>
      </c>
      <c r="G2" s="101" t="s">
        <v>105</v>
      </c>
      <c r="H2" s="101" t="s">
        <v>106</v>
      </c>
      <c r="I2" s="101" t="s">
        <v>107</v>
      </c>
      <c r="J2" s="101" t="s">
        <v>108</v>
      </c>
      <c r="K2" s="101" t="s">
        <v>109</v>
      </c>
      <c r="L2" s="101" t="s">
        <v>110</v>
      </c>
      <c r="M2" s="101" t="s">
        <v>111</v>
      </c>
      <c r="N2" s="101" t="s">
        <v>112</v>
      </c>
    </row>
    <row r="3" spans="1:14" ht="20.100000000000001" customHeight="1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>
      <c r="A4" s="4" t="s">
        <v>73</v>
      </c>
      <c r="B4" s="77" t="s">
        <v>74</v>
      </c>
      <c r="C4" s="128">
        <f>C5</f>
        <v>45418.561600000001</v>
      </c>
      <c r="D4" s="128">
        <f t="shared" ref="D4:N4" si="0">D5</f>
        <v>0</v>
      </c>
      <c r="E4" s="128">
        <f t="shared" si="0"/>
        <v>0</v>
      </c>
      <c r="F4" s="128">
        <f t="shared" si="0"/>
        <v>0</v>
      </c>
      <c r="G4" s="128">
        <f t="shared" si="0"/>
        <v>0</v>
      </c>
      <c r="H4" s="128">
        <f t="shared" si="0"/>
        <v>0</v>
      </c>
      <c r="I4" s="128">
        <f t="shared" si="0"/>
        <v>0</v>
      </c>
      <c r="J4" s="128">
        <f t="shared" si="0"/>
        <v>0</v>
      </c>
      <c r="K4" s="128">
        <f t="shared" si="0"/>
        <v>0</v>
      </c>
      <c r="L4" s="128">
        <f t="shared" si="0"/>
        <v>0</v>
      </c>
      <c r="M4" s="128">
        <f t="shared" si="0"/>
        <v>0</v>
      </c>
      <c r="N4" s="128">
        <f t="shared" si="0"/>
        <v>0</v>
      </c>
    </row>
    <row r="5" spans="1:14" ht="20.100000000000001" customHeight="1">
      <c r="A5" s="5">
        <v>1</v>
      </c>
      <c r="B5" s="5" t="s">
        <v>77</v>
      </c>
      <c r="C5" s="203">
        <v>45418.561600000001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ht="20.100000000000001" customHeight="1">
      <c r="A6" s="4" t="s">
        <v>75</v>
      </c>
      <c r="B6" s="77" t="s">
        <v>76</v>
      </c>
      <c r="C6" s="128">
        <f>SUM(C7:C9)</f>
        <v>16894.146560000001</v>
      </c>
      <c r="D6" s="128">
        <f t="shared" ref="D6:N6" si="1">SUM(D7:D9)</f>
        <v>0</v>
      </c>
      <c r="E6" s="128">
        <f t="shared" si="1"/>
        <v>0</v>
      </c>
      <c r="F6" s="128">
        <f t="shared" si="1"/>
        <v>0</v>
      </c>
      <c r="G6" s="128">
        <f t="shared" si="1"/>
        <v>0</v>
      </c>
      <c r="H6" s="128">
        <f t="shared" si="1"/>
        <v>0</v>
      </c>
      <c r="I6" s="128">
        <f t="shared" si="1"/>
        <v>0</v>
      </c>
      <c r="J6" s="128">
        <f t="shared" si="1"/>
        <v>0</v>
      </c>
      <c r="K6" s="128">
        <f t="shared" si="1"/>
        <v>0</v>
      </c>
      <c r="L6" s="128">
        <f t="shared" si="1"/>
        <v>0</v>
      </c>
      <c r="M6" s="128">
        <f t="shared" si="1"/>
        <v>0</v>
      </c>
      <c r="N6" s="128">
        <f t="shared" si="1"/>
        <v>0</v>
      </c>
    </row>
    <row r="7" spans="1:14" ht="20.100000000000001" customHeight="1">
      <c r="A7" s="89">
        <v>1</v>
      </c>
      <c r="B7" s="77" t="s">
        <v>3</v>
      </c>
      <c r="C7" s="203">
        <v>2874.6637500000002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ht="20.100000000000001" customHeight="1">
      <c r="A8" s="89">
        <v>2</v>
      </c>
      <c r="B8" s="5" t="s">
        <v>2</v>
      </c>
      <c r="C8" s="203">
        <f>12099.48861+0.60833</f>
        <v>12100.096939999999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ht="20.100000000000001" customHeight="1">
      <c r="A9" s="89">
        <v>3</v>
      </c>
      <c r="B9" s="5" t="s">
        <v>78</v>
      </c>
      <c r="C9" s="203">
        <v>1919.3858700000001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ht="20.100000000000001" customHeight="1">
      <c r="A10" s="87" t="s">
        <v>82</v>
      </c>
      <c r="B10" s="5" t="s">
        <v>71</v>
      </c>
      <c r="C10" s="203">
        <v>3941.98029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20.100000000000001" customHeight="1">
      <c r="A11" s="162"/>
      <c r="B11" s="163" t="s">
        <v>4</v>
      </c>
      <c r="C11" s="205">
        <f>C4+C6+C10</f>
        <v>66254.688450000001</v>
      </c>
      <c r="D11" s="205">
        <f t="shared" ref="D11:N11" si="2">D4+D6+D10</f>
        <v>0</v>
      </c>
      <c r="E11" s="205">
        <f t="shared" si="2"/>
        <v>0</v>
      </c>
      <c r="F11" s="205">
        <f t="shared" si="2"/>
        <v>0</v>
      </c>
      <c r="G11" s="205">
        <f t="shared" si="2"/>
        <v>0</v>
      </c>
      <c r="H11" s="205">
        <f t="shared" si="2"/>
        <v>0</v>
      </c>
      <c r="I11" s="205">
        <f t="shared" si="2"/>
        <v>0</v>
      </c>
      <c r="J11" s="205">
        <f t="shared" si="2"/>
        <v>0</v>
      </c>
      <c r="K11" s="205">
        <f t="shared" si="2"/>
        <v>0</v>
      </c>
      <c r="L11" s="205">
        <f t="shared" si="2"/>
        <v>0</v>
      </c>
      <c r="M11" s="205">
        <f t="shared" si="2"/>
        <v>0</v>
      </c>
      <c r="N11" s="205">
        <f t="shared" si="2"/>
        <v>0</v>
      </c>
    </row>
    <row r="12" spans="1:14" ht="20.100000000000001" customHeight="1">
      <c r="A12" s="7" t="s">
        <v>65</v>
      </c>
      <c r="B12" s="5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0.100000000000001" customHeight="1">
      <c r="A13" s="7" t="s">
        <v>79</v>
      </c>
      <c r="B13" s="5" t="s">
        <v>80</v>
      </c>
      <c r="C13" s="203">
        <v>-19470.726350000001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20.100000000000001" customHeight="1">
      <c r="A14" s="7" t="s">
        <v>75</v>
      </c>
      <c r="B14" s="86" t="s">
        <v>81</v>
      </c>
      <c r="C14" s="128">
        <f>SUM(C15:C19)</f>
        <v>84823.070729999992</v>
      </c>
      <c r="D14" s="128">
        <f t="shared" ref="D14:N14" si="3">SUM(D15:D19)</f>
        <v>0</v>
      </c>
      <c r="E14" s="128">
        <f t="shared" si="3"/>
        <v>0</v>
      </c>
      <c r="F14" s="128">
        <f t="shared" si="3"/>
        <v>0</v>
      </c>
      <c r="G14" s="128">
        <f t="shared" si="3"/>
        <v>0</v>
      </c>
      <c r="H14" s="128">
        <f t="shared" si="3"/>
        <v>0</v>
      </c>
      <c r="I14" s="128">
        <f t="shared" si="3"/>
        <v>0</v>
      </c>
      <c r="J14" s="128">
        <f t="shared" si="3"/>
        <v>0</v>
      </c>
      <c r="K14" s="128">
        <f t="shared" si="3"/>
        <v>0</v>
      </c>
      <c r="L14" s="128">
        <f t="shared" si="3"/>
        <v>0</v>
      </c>
      <c r="M14" s="128">
        <f t="shared" si="3"/>
        <v>0</v>
      </c>
      <c r="N14" s="128">
        <f t="shared" si="3"/>
        <v>0</v>
      </c>
    </row>
    <row r="15" spans="1:14" ht="20.100000000000001" customHeight="1">
      <c r="A15" s="84">
        <v>1</v>
      </c>
      <c r="B15" s="5" t="s">
        <v>7</v>
      </c>
      <c r="C15" s="203">
        <v>1090.12428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20.100000000000001" customHeight="1">
      <c r="A16" s="84">
        <v>2</v>
      </c>
      <c r="B16" s="5" t="s">
        <v>5</v>
      </c>
      <c r="C16" s="203">
        <v>56558.700079999995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0.100000000000001" customHeight="1">
      <c r="A17" s="84">
        <v>3</v>
      </c>
      <c r="B17" s="8" t="s">
        <v>8</v>
      </c>
      <c r="C17" s="203">
        <v>763.90019999999993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0.100000000000001" customHeight="1">
      <c r="A18" s="84">
        <v>4</v>
      </c>
      <c r="B18" s="84" t="s">
        <v>66</v>
      </c>
      <c r="C18" s="203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20.100000000000001" customHeight="1">
      <c r="A19" s="89">
        <v>5</v>
      </c>
      <c r="B19" s="5" t="s">
        <v>6</v>
      </c>
      <c r="C19" s="203">
        <v>26410.346170000001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ht="20.100000000000001" customHeight="1">
      <c r="A20" s="88" t="s">
        <v>82</v>
      </c>
      <c r="B20" s="5" t="s">
        <v>70</v>
      </c>
      <c r="C20" s="203">
        <v>902.34406999999999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ht="20.100000000000001" customHeight="1">
      <c r="A21" s="162"/>
      <c r="B21" s="163" t="s">
        <v>67</v>
      </c>
      <c r="C21" s="164">
        <f>C13+C14+C20</f>
        <v>66254.688450000001</v>
      </c>
      <c r="D21" s="164">
        <f t="shared" ref="D21:N21" si="4">D13+D14+D20</f>
        <v>0</v>
      </c>
      <c r="E21" s="164">
        <f t="shared" si="4"/>
        <v>0</v>
      </c>
      <c r="F21" s="164">
        <f t="shared" si="4"/>
        <v>0</v>
      </c>
      <c r="G21" s="164">
        <f t="shared" si="4"/>
        <v>0</v>
      </c>
      <c r="H21" s="164">
        <f t="shared" si="4"/>
        <v>0</v>
      </c>
      <c r="I21" s="164">
        <f t="shared" si="4"/>
        <v>0</v>
      </c>
      <c r="J21" s="164">
        <f t="shared" si="4"/>
        <v>0</v>
      </c>
      <c r="K21" s="164">
        <f t="shared" si="4"/>
        <v>0</v>
      </c>
      <c r="L21" s="164">
        <f t="shared" si="4"/>
        <v>0</v>
      </c>
      <c r="M21" s="164">
        <f t="shared" si="4"/>
        <v>0</v>
      </c>
      <c r="N21" s="164">
        <f t="shared" si="4"/>
        <v>0</v>
      </c>
    </row>
    <row r="22" spans="1:14" ht="20.100000000000001" customHeight="1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>
      <c r="A23" s="11"/>
      <c r="B23" s="50" t="s">
        <v>48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20.100000000000001" customHeight="1">
      <c r="A24" s="11"/>
      <c r="B24" s="3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20.100000000000001" customHeight="1">
      <c r="A25" s="11"/>
      <c r="B25" s="1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20.100000000000001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>
      <c r="A28" s="30"/>
      <c r="B28" s="30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>
      <c r="A29" s="30"/>
      <c r="B29" s="30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>
      <c r="A30" s="30"/>
      <c r="B30" s="30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>
      <c r="A31" s="30"/>
      <c r="B31" s="3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>
      <c r="A32" s="30"/>
      <c r="B32" s="30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>
      <c r="A33" s="30"/>
      <c r="B33" s="3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>
      <c r="A34" s="30"/>
      <c r="B34" s="30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>
      <c r="A35" s="30"/>
      <c r="B35" s="30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>
      <c r="A36" s="30"/>
      <c r="B36" s="30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A37" s="30"/>
      <c r="B37" s="30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B42"/>
  <sheetViews>
    <sheetView workbookViewId="0">
      <selection activeCell="B1" sqref="B1"/>
    </sheetView>
  </sheetViews>
  <sheetFormatPr defaultRowHeight="12.75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>
      <c r="A1" s="144"/>
      <c r="B1" s="30" t="str">
        <f>Cover!A9</f>
        <v>Univerzitná nemocnica Martin</v>
      </c>
      <c r="C1" s="145"/>
      <c r="D1" s="146"/>
      <c r="E1" s="146"/>
      <c r="F1" s="146"/>
      <c r="G1" s="146"/>
      <c r="H1" s="51"/>
    </row>
    <row r="2" spans="1:28" ht="24.75" customHeight="1" thickBot="1">
      <c r="A2" s="234" t="s">
        <v>0</v>
      </c>
      <c r="B2" s="235"/>
      <c r="C2" s="165" t="s">
        <v>113</v>
      </c>
      <c r="D2" s="165" t="s">
        <v>114</v>
      </c>
      <c r="E2" s="165" t="s">
        <v>115</v>
      </c>
      <c r="F2" s="165" t="s">
        <v>116</v>
      </c>
      <c r="G2" s="165" t="s">
        <v>117</v>
      </c>
      <c r="H2" s="165" t="s">
        <v>118</v>
      </c>
      <c r="I2" s="165" t="s">
        <v>119</v>
      </c>
      <c r="J2" s="165" t="s">
        <v>120</v>
      </c>
      <c r="K2" s="165" t="s">
        <v>121</v>
      </c>
      <c r="L2" s="165" t="s">
        <v>122</v>
      </c>
      <c r="M2" s="165" t="s">
        <v>123</v>
      </c>
      <c r="N2" s="166" t="s">
        <v>124</v>
      </c>
    </row>
    <row r="3" spans="1:28" ht="18" customHeight="1">
      <c r="A3" s="194" t="s">
        <v>87</v>
      </c>
      <c r="B3" s="195"/>
      <c r="C3" s="196">
        <v>1350</v>
      </c>
      <c r="D3" s="197">
        <f t="shared" ref="D3:M3" si="0">C40</f>
        <v>107</v>
      </c>
      <c r="E3" s="197">
        <f t="shared" si="0"/>
        <v>28</v>
      </c>
      <c r="F3" s="197">
        <f t="shared" si="0"/>
        <v>83</v>
      </c>
      <c r="G3" s="197">
        <f t="shared" si="0"/>
        <v>58</v>
      </c>
      <c r="H3" s="197">
        <f t="shared" si="0"/>
        <v>58</v>
      </c>
      <c r="I3" s="197">
        <f t="shared" si="0"/>
        <v>58</v>
      </c>
      <c r="J3" s="197">
        <f t="shared" si="0"/>
        <v>58</v>
      </c>
      <c r="K3" s="197">
        <f t="shared" si="0"/>
        <v>58</v>
      </c>
      <c r="L3" s="197">
        <f t="shared" si="0"/>
        <v>58</v>
      </c>
      <c r="M3" s="197">
        <f t="shared" si="0"/>
        <v>58</v>
      </c>
      <c r="N3" s="198">
        <f>L40</f>
        <v>58</v>
      </c>
    </row>
    <row r="4" spans="1:28">
      <c r="A4" s="229" t="s">
        <v>56</v>
      </c>
      <c r="B4" s="230"/>
      <c r="C4" s="189"/>
      <c r="D4" s="189"/>
      <c r="E4" s="189"/>
      <c r="F4" s="189"/>
      <c r="G4" s="190"/>
      <c r="H4" s="189"/>
      <c r="I4" s="189"/>
      <c r="J4" s="191"/>
      <c r="K4" s="192"/>
      <c r="L4" s="189"/>
      <c r="M4" s="189"/>
      <c r="N4" s="193"/>
    </row>
    <row r="5" spans="1:28" ht="14.1" customHeight="1">
      <c r="A5" s="112"/>
      <c r="B5" s="111" t="s">
        <v>57</v>
      </c>
      <c r="C5" s="103"/>
      <c r="D5" s="104"/>
      <c r="E5" s="104"/>
      <c r="F5" s="104"/>
      <c r="G5" s="105"/>
      <c r="H5" s="104"/>
      <c r="I5" s="105"/>
      <c r="J5" s="104"/>
      <c r="K5" s="104"/>
      <c r="L5" s="104"/>
      <c r="M5" s="104"/>
      <c r="N5" s="106"/>
      <c r="O5" s="67"/>
      <c r="Q5" s="68"/>
      <c r="R5" s="68"/>
      <c r="T5" s="68"/>
      <c r="U5" s="68"/>
      <c r="V5" s="69"/>
      <c r="W5" s="69"/>
      <c r="X5" s="69"/>
      <c r="Y5" s="69"/>
      <c r="Z5" s="69"/>
      <c r="AA5" s="69"/>
      <c r="AB5" s="69"/>
    </row>
    <row r="6" spans="1:28" ht="14.1" customHeight="1">
      <c r="A6" s="112"/>
      <c r="B6" s="111" t="s">
        <v>58</v>
      </c>
      <c r="C6" s="103">
        <v>0</v>
      </c>
      <c r="D6" s="104">
        <v>0</v>
      </c>
      <c r="E6" s="104">
        <v>0</v>
      </c>
      <c r="F6" s="104">
        <v>0</v>
      </c>
      <c r="G6" s="105"/>
      <c r="H6" s="104"/>
      <c r="I6" s="105"/>
      <c r="J6" s="104"/>
      <c r="K6" s="104"/>
      <c r="L6" s="104"/>
      <c r="M6" s="104"/>
      <c r="N6" s="106"/>
      <c r="O6" s="67"/>
      <c r="V6" s="69"/>
      <c r="W6" s="69"/>
      <c r="X6" s="69"/>
      <c r="Y6" s="69"/>
      <c r="Z6" s="69"/>
      <c r="AA6" s="69"/>
      <c r="AB6" s="69"/>
    </row>
    <row r="7" spans="1:28" ht="14.1" customHeight="1">
      <c r="A7" s="112"/>
      <c r="B7" s="111" t="s">
        <v>59</v>
      </c>
      <c r="C7" s="103">
        <v>0</v>
      </c>
      <c r="D7" s="104">
        <v>0</v>
      </c>
      <c r="E7" s="104">
        <v>0</v>
      </c>
      <c r="F7" s="104">
        <v>0</v>
      </c>
      <c r="G7" s="105"/>
      <c r="H7" s="104"/>
      <c r="I7" s="105"/>
      <c r="J7" s="104"/>
      <c r="K7" s="104"/>
      <c r="L7" s="104"/>
      <c r="M7" s="104"/>
      <c r="N7" s="106"/>
      <c r="O7" s="67"/>
      <c r="V7" s="69"/>
      <c r="W7" s="69"/>
      <c r="X7" s="69"/>
      <c r="Y7" s="69"/>
      <c r="Z7" s="69"/>
      <c r="AA7" s="69"/>
      <c r="AB7" s="69"/>
    </row>
    <row r="8" spans="1:28" ht="14.1" customHeight="1" thickBot="1">
      <c r="A8" s="147"/>
      <c r="B8" s="148" t="s">
        <v>63</v>
      </c>
      <c r="C8" s="149">
        <v>3</v>
      </c>
      <c r="D8" s="150">
        <v>3</v>
      </c>
      <c r="E8" s="150">
        <v>3</v>
      </c>
      <c r="F8" s="150">
        <v>3</v>
      </c>
      <c r="G8" s="151"/>
      <c r="H8" s="150"/>
      <c r="I8" s="151"/>
      <c r="J8" s="150"/>
      <c r="K8" s="150"/>
      <c r="L8" s="150"/>
      <c r="M8" s="150"/>
      <c r="N8" s="152"/>
      <c r="O8" s="67"/>
      <c r="Q8" s="68"/>
      <c r="V8" s="69"/>
      <c r="W8" s="69"/>
      <c r="X8" s="69"/>
      <c r="Y8" s="69"/>
      <c r="Z8" s="69"/>
      <c r="AA8" s="69"/>
      <c r="AB8" s="69"/>
    </row>
    <row r="9" spans="1:28" ht="14.1" customHeight="1">
      <c r="A9" s="169" t="s">
        <v>34</v>
      </c>
      <c r="B9" s="170"/>
      <c r="C9" s="201">
        <f>C17</f>
        <v>4909</v>
      </c>
      <c r="D9" s="201">
        <f t="shared" ref="D9:F9" si="1">D17</f>
        <v>6359</v>
      </c>
      <c r="E9" s="201">
        <f t="shared" si="1"/>
        <v>6565</v>
      </c>
      <c r="F9" s="201">
        <f t="shared" si="1"/>
        <v>6565</v>
      </c>
      <c r="G9" s="207"/>
      <c r="H9" s="206"/>
      <c r="I9" s="206"/>
      <c r="J9" s="208"/>
      <c r="K9" s="206"/>
      <c r="L9" s="206"/>
      <c r="M9" s="206"/>
      <c r="N9" s="209"/>
    </row>
    <row r="10" spans="1:28" ht="14.1" customHeight="1">
      <c r="A10" s="60"/>
      <c r="B10" s="113" t="s">
        <v>12</v>
      </c>
      <c r="C10" s="44">
        <v>4169</v>
      </c>
      <c r="D10" s="45">
        <v>4898</v>
      </c>
      <c r="E10" s="45">
        <v>4800</v>
      </c>
      <c r="F10" s="43">
        <v>4800</v>
      </c>
      <c r="G10" s="45"/>
      <c r="H10" s="43"/>
      <c r="I10" s="43"/>
      <c r="J10" s="43"/>
      <c r="K10" s="43"/>
      <c r="L10" s="43"/>
      <c r="M10" s="43"/>
      <c r="N10" s="70"/>
      <c r="Q10" s="68"/>
      <c r="V10" s="69"/>
      <c r="W10" s="69"/>
      <c r="X10" s="69"/>
      <c r="Y10" s="69"/>
      <c r="Z10" s="69"/>
      <c r="AA10" s="69"/>
      <c r="AB10" s="69"/>
    </row>
    <row r="11" spans="1:28" ht="14.1" customHeight="1">
      <c r="A11" s="60"/>
      <c r="B11" s="113" t="s">
        <v>13</v>
      </c>
      <c r="C11" s="44">
        <v>9</v>
      </c>
      <c r="D11" s="45">
        <v>1112</v>
      </c>
      <c r="E11" s="45">
        <v>1270</v>
      </c>
      <c r="F11" s="43">
        <v>1270</v>
      </c>
      <c r="G11" s="45"/>
      <c r="H11" s="43"/>
      <c r="I11" s="43"/>
      <c r="J11" s="43"/>
      <c r="K11" s="43"/>
      <c r="L11" s="43"/>
      <c r="M11" s="43"/>
      <c r="N11" s="70"/>
      <c r="V11" s="69"/>
      <c r="W11" s="69"/>
      <c r="X11" s="69"/>
      <c r="Y11" s="69"/>
      <c r="Z11" s="69"/>
      <c r="AA11" s="69"/>
      <c r="AB11" s="69"/>
    </row>
    <row r="12" spans="1:28" ht="14.1" customHeight="1">
      <c r="A12" s="60"/>
      <c r="B12" s="113" t="s">
        <v>14</v>
      </c>
      <c r="C12" s="44">
        <v>270</v>
      </c>
      <c r="D12" s="45">
        <v>252</v>
      </c>
      <c r="E12" s="45">
        <v>245</v>
      </c>
      <c r="F12" s="43">
        <v>245</v>
      </c>
      <c r="G12" s="45"/>
      <c r="H12" s="43"/>
      <c r="I12" s="43"/>
      <c r="J12" s="43"/>
      <c r="K12" s="43"/>
      <c r="L12" s="43"/>
      <c r="M12" s="43"/>
      <c r="N12" s="70"/>
      <c r="P12" s="231"/>
      <c r="Q12" s="231"/>
      <c r="V12" s="69"/>
      <c r="W12" s="69"/>
      <c r="X12" s="69"/>
      <c r="Y12" s="69"/>
      <c r="Z12" s="69"/>
      <c r="AA12" s="69"/>
      <c r="AB12" s="69"/>
    </row>
    <row r="13" spans="1:28" ht="14.1" customHeight="1">
      <c r="A13" s="171"/>
      <c r="B13" s="172" t="s">
        <v>35</v>
      </c>
      <c r="C13" s="173">
        <f>C10+C11+C12</f>
        <v>4448</v>
      </c>
      <c r="D13" s="173">
        <f t="shared" ref="D13:F13" si="2">D10+D11+D12</f>
        <v>6262</v>
      </c>
      <c r="E13" s="173">
        <f t="shared" si="2"/>
        <v>6315</v>
      </c>
      <c r="F13" s="173">
        <f t="shared" si="2"/>
        <v>6315</v>
      </c>
      <c r="G13" s="173">
        <f t="shared" ref="E13:N13" si="3">SUM(G10:G12)</f>
        <v>0</v>
      </c>
      <c r="H13" s="173">
        <f t="shared" si="3"/>
        <v>0</v>
      </c>
      <c r="I13" s="173">
        <f t="shared" si="3"/>
        <v>0</v>
      </c>
      <c r="J13" s="173">
        <f t="shared" si="3"/>
        <v>0</v>
      </c>
      <c r="K13" s="173">
        <f t="shared" si="3"/>
        <v>0</v>
      </c>
      <c r="L13" s="173">
        <f t="shared" si="3"/>
        <v>0</v>
      </c>
      <c r="M13" s="173">
        <f t="shared" si="3"/>
        <v>0</v>
      </c>
      <c r="N13" s="210">
        <f t="shared" si="3"/>
        <v>0</v>
      </c>
    </row>
    <row r="14" spans="1:28" ht="14.1" customHeight="1">
      <c r="A14" s="60"/>
      <c r="B14" s="111" t="s">
        <v>36</v>
      </c>
      <c r="C14" s="44">
        <v>461</v>
      </c>
      <c r="D14" s="45">
        <v>97</v>
      </c>
      <c r="E14" s="45">
        <v>250</v>
      </c>
      <c r="F14" s="43">
        <v>250</v>
      </c>
      <c r="G14" s="45"/>
      <c r="H14" s="43"/>
      <c r="I14" s="43"/>
      <c r="J14" s="66"/>
      <c r="K14" s="43"/>
      <c r="L14" s="43"/>
      <c r="M14" s="43"/>
      <c r="N14" s="70"/>
      <c r="P14" s="68"/>
      <c r="Q14" s="68"/>
      <c r="V14" s="69"/>
      <c r="W14" s="69"/>
      <c r="X14" s="69"/>
      <c r="Y14" s="69"/>
      <c r="Z14" s="69"/>
      <c r="AA14" s="69"/>
      <c r="AB14" s="69"/>
    </row>
    <row r="15" spans="1:28" ht="14.1" customHeight="1">
      <c r="A15" s="107"/>
      <c r="B15" s="111" t="s">
        <v>61</v>
      </c>
      <c r="C15" s="108">
        <v>0</v>
      </c>
      <c r="D15" s="105">
        <v>0</v>
      </c>
      <c r="E15" s="105">
        <v>0</v>
      </c>
      <c r="F15" s="104">
        <v>0</v>
      </c>
      <c r="G15" s="105"/>
      <c r="H15" s="104"/>
      <c r="I15" s="104"/>
      <c r="J15" s="104"/>
      <c r="K15" s="104"/>
      <c r="L15" s="104"/>
      <c r="M15" s="104"/>
      <c r="N15" s="106"/>
      <c r="O15" s="67"/>
      <c r="P15" s="68"/>
      <c r="Q15" s="68"/>
      <c r="V15" s="69"/>
      <c r="W15" s="69"/>
      <c r="X15" s="69"/>
      <c r="Y15" s="69"/>
      <c r="Z15" s="69"/>
      <c r="AA15" s="69"/>
      <c r="AB15" s="69"/>
    </row>
    <row r="16" spans="1:28" ht="14.1" customHeight="1">
      <c r="A16" s="107"/>
      <c r="B16" s="111" t="s">
        <v>60</v>
      </c>
      <c r="C16" s="108">
        <v>0</v>
      </c>
      <c r="D16" s="105">
        <v>0</v>
      </c>
      <c r="E16" s="105">
        <v>0</v>
      </c>
      <c r="F16" s="104">
        <v>0</v>
      </c>
      <c r="G16" s="105"/>
      <c r="H16" s="104"/>
      <c r="I16" s="104"/>
      <c r="J16" s="104"/>
      <c r="K16" s="104"/>
      <c r="L16" s="104"/>
      <c r="M16" s="104"/>
      <c r="N16" s="106"/>
      <c r="O16" s="67"/>
      <c r="P16" s="68"/>
      <c r="Q16" s="68"/>
      <c r="V16" s="69"/>
      <c r="W16" s="69"/>
      <c r="X16" s="69"/>
      <c r="Y16" s="69"/>
      <c r="Z16" s="69"/>
      <c r="AA16" s="69"/>
      <c r="AB16" s="69"/>
    </row>
    <row r="17" spans="1:28" ht="14.1" customHeight="1" thickBot="1">
      <c r="A17" s="181"/>
      <c r="B17" s="182" t="s">
        <v>64</v>
      </c>
      <c r="C17" s="183">
        <f>SUM(C13:C16)</f>
        <v>4909</v>
      </c>
      <c r="D17" s="183">
        <f t="shared" ref="D17:F17" si="4">SUM(D13:D16)</f>
        <v>6359</v>
      </c>
      <c r="E17" s="183">
        <f t="shared" si="4"/>
        <v>6565</v>
      </c>
      <c r="F17" s="183">
        <f t="shared" si="4"/>
        <v>6565</v>
      </c>
      <c r="G17" s="183">
        <f t="shared" ref="E17:N17" si="5">SUM(G13:G16)</f>
        <v>0</v>
      </c>
      <c r="H17" s="183">
        <f t="shared" si="5"/>
        <v>0</v>
      </c>
      <c r="I17" s="183">
        <f t="shared" si="5"/>
        <v>0</v>
      </c>
      <c r="J17" s="183">
        <f t="shared" si="5"/>
        <v>0</v>
      </c>
      <c r="K17" s="183">
        <f t="shared" si="5"/>
        <v>0</v>
      </c>
      <c r="L17" s="183">
        <f t="shared" si="5"/>
        <v>0</v>
      </c>
      <c r="M17" s="183">
        <f t="shared" si="5"/>
        <v>0</v>
      </c>
      <c r="N17" s="184">
        <f t="shared" si="5"/>
        <v>0</v>
      </c>
    </row>
    <row r="18" spans="1:28" ht="14.1" customHeight="1">
      <c r="A18" s="167" t="s">
        <v>37</v>
      </c>
      <c r="B18" s="168"/>
      <c r="C18" s="180">
        <f>C38</f>
        <v>6152</v>
      </c>
      <c r="D18" s="180">
        <f t="shared" ref="D18:F18" si="6">D38</f>
        <v>6438</v>
      </c>
      <c r="E18" s="180">
        <f t="shared" si="6"/>
        <v>6510</v>
      </c>
      <c r="F18" s="180">
        <f t="shared" si="6"/>
        <v>6590</v>
      </c>
      <c r="G18" s="211"/>
      <c r="H18" s="212"/>
      <c r="I18" s="212"/>
      <c r="J18" s="213"/>
      <c r="K18" s="212"/>
      <c r="L18" s="212"/>
      <c r="M18" s="212"/>
      <c r="N18" s="214"/>
    </row>
    <row r="19" spans="1:28" ht="14.1" customHeight="1">
      <c r="A19" s="61"/>
      <c r="B19" s="114" t="s">
        <v>89</v>
      </c>
      <c r="C19" s="44">
        <v>2512</v>
      </c>
      <c r="D19" s="45">
        <v>2563</v>
      </c>
      <c r="E19" s="45">
        <v>2570</v>
      </c>
      <c r="F19" s="45">
        <v>2570</v>
      </c>
      <c r="G19" s="45"/>
      <c r="H19" s="45"/>
      <c r="I19" s="45"/>
      <c r="J19" s="45"/>
      <c r="K19" s="43"/>
      <c r="L19" s="45"/>
      <c r="M19" s="45"/>
      <c r="N19" s="71"/>
      <c r="P19" s="72"/>
      <c r="V19" s="69"/>
      <c r="W19" s="69"/>
      <c r="X19" s="69"/>
      <c r="Y19" s="69"/>
      <c r="Z19" s="69"/>
      <c r="AA19" s="69"/>
      <c r="AB19" s="69"/>
    </row>
    <row r="20" spans="1:28" ht="14.1" customHeight="1">
      <c r="A20" s="62"/>
      <c r="B20" s="115" t="s">
        <v>90</v>
      </c>
      <c r="C20" s="44">
        <v>1340</v>
      </c>
      <c r="D20" s="45">
        <v>1367</v>
      </c>
      <c r="E20" s="45">
        <v>1370</v>
      </c>
      <c r="F20" s="45">
        <v>1370</v>
      </c>
      <c r="G20" s="45"/>
      <c r="H20" s="45"/>
      <c r="I20" s="45"/>
      <c r="J20" s="45"/>
      <c r="K20" s="43"/>
      <c r="L20" s="45"/>
      <c r="M20" s="45"/>
      <c r="N20" s="71"/>
      <c r="P20" s="73"/>
      <c r="V20" s="69"/>
      <c r="W20" s="69"/>
      <c r="X20" s="69"/>
      <c r="Y20" s="69"/>
      <c r="Z20" s="69"/>
      <c r="AA20" s="69"/>
      <c r="AB20" s="69"/>
    </row>
    <row r="21" spans="1:28" ht="14.1" customHeight="1">
      <c r="A21" s="61"/>
      <c r="B21" s="114" t="s">
        <v>38</v>
      </c>
      <c r="C21" s="44">
        <v>0</v>
      </c>
      <c r="D21" s="45">
        <v>0</v>
      </c>
      <c r="E21" s="45">
        <v>0</v>
      </c>
      <c r="F21" s="45">
        <v>0</v>
      </c>
      <c r="G21" s="45"/>
      <c r="H21" s="45"/>
      <c r="I21" s="45"/>
      <c r="J21" s="74"/>
      <c r="K21" s="43"/>
      <c r="L21" s="45"/>
      <c r="M21" s="45"/>
      <c r="N21" s="71"/>
      <c r="V21" s="69"/>
      <c r="W21" s="69"/>
      <c r="X21" s="69"/>
      <c r="Y21" s="69"/>
      <c r="Z21" s="69"/>
      <c r="AA21" s="69"/>
      <c r="AB21" s="69"/>
    </row>
    <row r="22" spans="1:28" ht="14.1" customHeight="1">
      <c r="A22" s="174"/>
      <c r="B22" s="175" t="s">
        <v>39</v>
      </c>
      <c r="C22" s="176">
        <f>SUM(C19:C21)</f>
        <v>3852</v>
      </c>
      <c r="D22" s="176">
        <f t="shared" ref="D22:F22" si="7">SUM(D19:D21)</f>
        <v>3930</v>
      </c>
      <c r="E22" s="176">
        <f t="shared" si="7"/>
        <v>3940</v>
      </c>
      <c r="F22" s="176">
        <f t="shared" si="7"/>
        <v>3940</v>
      </c>
      <c r="G22" s="176">
        <f t="shared" ref="E22:N22" si="8">SUM(G19:G21)</f>
        <v>0</v>
      </c>
      <c r="H22" s="176">
        <f t="shared" si="8"/>
        <v>0</v>
      </c>
      <c r="I22" s="176">
        <f t="shared" si="8"/>
        <v>0</v>
      </c>
      <c r="J22" s="176">
        <f t="shared" si="8"/>
        <v>0</v>
      </c>
      <c r="K22" s="176">
        <f t="shared" si="8"/>
        <v>0</v>
      </c>
      <c r="L22" s="176">
        <f t="shared" si="8"/>
        <v>0</v>
      </c>
      <c r="M22" s="176">
        <f t="shared" si="8"/>
        <v>0</v>
      </c>
      <c r="N22" s="177">
        <f t="shared" si="8"/>
        <v>0</v>
      </c>
    </row>
    <row r="23" spans="1:28" ht="14.1" customHeight="1">
      <c r="A23" s="63"/>
      <c r="B23" s="116" t="s">
        <v>20</v>
      </c>
      <c r="C23" s="44">
        <v>734</v>
      </c>
      <c r="D23" s="45">
        <v>548</v>
      </c>
      <c r="E23" s="45">
        <v>700</v>
      </c>
      <c r="F23" s="45">
        <v>800</v>
      </c>
      <c r="G23" s="45"/>
      <c r="H23" s="45"/>
      <c r="I23" s="45"/>
      <c r="J23" s="43"/>
      <c r="K23" s="43"/>
      <c r="L23" s="45"/>
      <c r="M23" s="45"/>
      <c r="N23" s="71"/>
      <c r="P23" s="51"/>
      <c r="V23" s="69"/>
      <c r="W23" s="69"/>
      <c r="X23" s="69"/>
      <c r="Y23" s="69"/>
      <c r="Z23" s="69"/>
      <c r="AA23" s="69"/>
      <c r="AB23" s="69"/>
    </row>
    <row r="24" spans="1:28" ht="14.1" customHeight="1">
      <c r="A24" s="63"/>
      <c r="B24" s="116" t="s">
        <v>83</v>
      </c>
      <c r="C24" s="44">
        <v>0</v>
      </c>
      <c r="D24" s="45">
        <v>140</v>
      </c>
      <c r="E24" s="45">
        <v>120</v>
      </c>
      <c r="F24" s="45">
        <v>120</v>
      </c>
      <c r="G24" s="45"/>
      <c r="H24" s="45"/>
      <c r="I24" s="45"/>
      <c r="J24" s="43"/>
      <c r="K24" s="43"/>
      <c r="L24" s="45"/>
      <c r="M24" s="45"/>
      <c r="N24" s="71"/>
      <c r="P24" s="51"/>
      <c r="V24" s="69"/>
      <c r="W24" s="69"/>
      <c r="X24" s="69"/>
      <c r="Y24" s="69"/>
      <c r="Z24" s="69"/>
      <c r="AA24" s="69"/>
      <c r="AB24" s="69"/>
    </row>
    <row r="25" spans="1:28" ht="14.1" customHeight="1">
      <c r="A25" s="63"/>
      <c r="B25" s="116" t="s">
        <v>84</v>
      </c>
      <c r="C25" s="44">
        <v>56</v>
      </c>
      <c r="D25" s="45">
        <v>79</v>
      </c>
      <c r="E25" s="45">
        <v>80</v>
      </c>
      <c r="F25" s="45">
        <v>80</v>
      </c>
      <c r="G25" s="45"/>
      <c r="H25" s="45"/>
      <c r="I25" s="45"/>
      <c r="J25" s="43"/>
      <c r="K25" s="43"/>
      <c r="L25" s="45"/>
      <c r="M25" s="45"/>
      <c r="N25" s="71"/>
      <c r="P25" s="51"/>
      <c r="V25" s="69"/>
      <c r="W25" s="69"/>
      <c r="X25" s="69"/>
      <c r="Y25" s="69"/>
      <c r="Z25" s="69"/>
      <c r="AA25" s="69"/>
      <c r="AB25" s="69"/>
    </row>
    <row r="26" spans="1:28" ht="14.1" customHeight="1">
      <c r="A26" s="63"/>
      <c r="B26" s="116" t="s">
        <v>86</v>
      </c>
      <c r="C26" s="44">
        <v>796</v>
      </c>
      <c r="D26" s="45">
        <v>999</v>
      </c>
      <c r="E26" s="45">
        <v>900</v>
      </c>
      <c r="F26" s="45">
        <v>900</v>
      </c>
      <c r="G26" s="45"/>
      <c r="H26" s="45"/>
      <c r="I26" s="45"/>
      <c r="J26" s="43"/>
      <c r="K26" s="43"/>
      <c r="L26" s="45"/>
      <c r="M26" s="45"/>
      <c r="N26" s="71"/>
      <c r="P26" s="51"/>
      <c r="V26" s="69"/>
      <c r="W26" s="69"/>
      <c r="X26" s="69"/>
      <c r="Y26" s="69"/>
      <c r="Z26" s="69"/>
      <c r="AA26" s="69"/>
      <c r="AB26" s="69"/>
    </row>
    <row r="27" spans="1:28" ht="14.1" customHeight="1">
      <c r="A27" s="63"/>
      <c r="B27" s="116" t="s">
        <v>21</v>
      </c>
      <c r="C27" s="44">
        <v>171</v>
      </c>
      <c r="D27" s="45">
        <v>199</v>
      </c>
      <c r="E27" s="45">
        <v>150</v>
      </c>
      <c r="F27" s="45">
        <v>150</v>
      </c>
      <c r="G27" s="45"/>
      <c r="H27" s="45"/>
      <c r="I27" s="45"/>
      <c r="J27" s="43"/>
      <c r="K27" s="43"/>
      <c r="L27" s="45"/>
      <c r="M27" s="45"/>
      <c r="N27" s="71"/>
      <c r="P27" s="51"/>
      <c r="Y27" s="73"/>
      <c r="AB27" s="69"/>
    </row>
    <row r="28" spans="1:28" ht="14.1" customHeight="1">
      <c r="A28" s="174"/>
      <c r="B28" s="175" t="s">
        <v>22</v>
      </c>
      <c r="C28" s="176">
        <f t="shared" ref="C28:F28" si="9">SUM(C23:C27)</f>
        <v>1757</v>
      </c>
      <c r="D28" s="176">
        <f t="shared" si="9"/>
        <v>1965</v>
      </c>
      <c r="E28" s="176">
        <f t="shared" si="9"/>
        <v>1950</v>
      </c>
      <c r="F28" s="176">
        <f t="shared" si="9"/>
        <v>2050</v>
      </c>
      <c r="G28" s="176">
        <f t="shared" ref="E28:N28" si="10">SUM(G23:G27)</f>
        <v>0</v>
      </c>
      <c r="H28" s="176">
        <f t="shared" si="10"/>
        <v>0</v>
      </c>
      <c r="I28" s="176">
        <f t="shared" si="10"/>
        <v>0</v>
      </c>
      <c r="J28" s="176">
        <f t="shared" si="10"/>
        <v>0</v>
      </c>
      <c r="K28" s="176">
        <f t="shared" si="10"/>
        <v>0</v>
      </c>
      <c r="L28" s="176">
        <f t="shared" si="10"/>
        <v>0</v>
      </c>
      <c r="M28" s="176">
        <f t="shared" si="10"/>
        <v>0</v>
      </c>
      <c r="N28" s="177">
        <f t="shared" si="10"/>
        <v>0</v>
      </c>
      <c r="O28" s="75"/>
      <c r="P28" s="51"/>
    </row>
    <row r="29" spans="1:28" ht="14.1" customHeight="1">
      <c r="A29" s="107"/>
      <c r="B29" s="117" t="s">
        <v>40</v>
      </c>
      <c r="C29" s="108">
        <v>109</v>
      </c>
      <c r="D29" s="105">
        <v>178</v>
      </c>
      <c r="E29" s="105">
        <v>150</v>
      </c>
      <c r="F29" s="105">
        <v>130</v>
      </c>
      <c r="G29" s="105"/>
      <c r="H29" s="105"/>
      <c r="I29" s="105"/>
      <c r="J29" s="104"/>
      <c r="K29" s="104"/>
      <c r="L29" s="105"/>
      <c r="M29" s="105"/>
      <c r="N29" s="109"/>
      <c r="O29" s="75"/>
      <c r="P29" s="51"/>
      <c r="AB29" s="69"/>
    </row>
    <row r="30" spans="1:28" ht="14.1" customHeight="1">
      <c r="A30" s="63"/>
      <c r="B30" s="114" t="s">
        <v>41</v>
      </c>
      <c r="C30" s="44">
        <v>1</v>
      </c>
      <c r="D30" s="45">
        <v>1</v>
      </c>
      <c r="E30" s="45">
        <v>10</v>
      </c>
      <c r="F30" s="45">
        <v>10</v>
      </c>
      <c r="G30" s="45"/>
      <c r="H30" s="45"/>
      <c r="I30" s="45"/>
      <c r="J30" s="43"/>
      <c r="K30" s="43"/>
      <c r="L30" s="45"/>
      <c r="M30" s="45"/>
      <c r="N30" s="71"/>
      <c r="O30" s="75"/>
      <c r="P30" s="51"/>
      <c r="AB30" s="69"/>
    </row>
    <row r="31" spans="1:28" ht="14.1" customHeight="1">
      <c r="A31" s="63"/>
      <c r="B31" s="114" t="s">
        <v>42</v>
      </c>
      <c r="C31" s="44">
        <v>0</v>
      </c>
      <c r="D31" s="45">
        <v>47</v>
      </c>
      <c r="E31" s="45">
        <v>20</v>
      </c>
      <c r="F31" s="45">
        <v>20</v>
      </c>
      <c r="G31" s="45"/>
      <c r="H31" s="45"/>
      <c r="I31" s="45"/>
      <c r="J31" s="43"/>
      <c r="K31" s="43"/>
      <c r="L31" s="45"/>
      <c r="M31" s="45"/>
      <c r="N31" s="71"/>
      <c r="O31" s="75"/>
      <c r="P31" s="51"/>
      <c r="Y31" s="73"/>
      <c r="AB31" s="69"/>
    </row>
    <row r="32" spans="1:28" ht="14.1" customHeight="1">
      <c r="A32" s="63"/>
      <c r="B32" s="114" t="s">
        <v>43</v>
      </c>
      <c r="C32" s="44">
        <v>8</v>
      </c>
      <c r="D32" s="45">
        <v>28</v>
      </c>
      <c r="E32" s="45">
        <v>10</v>
      </c>
      <c r="F32" s="45">
        <v>10</v>
      </c>
      <c r="G32" s="45"/>
      <c r="H32" s="45"/>
      <c r="I32" s="45"/>
      <c r="J32" s="43"/>
      <c r="K32" s="43"/>
      <c r="L32" s="45"/>
      <c r="M32" s="45"/>
      <c r="N32" s="71"/>
      <c r="O32" s="75"/>
      <c r="P32" s="51"/>
      <c r="AB32" s="69"/>
    </row>
    <row r="33" spans="1:28" ht="14.1" customHeight="1">
      <c r="A33" s="63"/>
      <c r="B33" s="114" t="s">
        <v>44</v>
      </c>
      <c r="C33" s="44">
        <v>5</v>
      </c>
      <c r="D33" s="45">
        <v>28</v>
      </c>
      <c r="E33" s="45">
        <v>30</v>
      </c>
      <c r="F33" s="45">
        <v>30</v>
      </c>
      <c r="G33" s="45"/>
      <c r="H33" s="45"/>
      <c r="I33" s="45"/>
      <c r="J33" s="43"/>
      <c r="K33" s="43"/>
      <c r="L33" s="45"/>
      <c r="M33" s="45"/>
      <c r="N33" s="71"/>
      <c r="O33" s="51"/>
      <c r="P33" s="51"/>
      <c r="AB33" s="69"/>
    </row>
    <row r="34" spans="1:28" ht="14.1" customHeight="1">
      <c r="A34" s="174"/>
      <c r="B34" s="175" t="s">
        <v>45</v>
      </c>
      <c r="C34" s="178">
        <f>SUM(C30:C33)</f>
        <v>14</v>
      </c>
      <c r="D34" s="178">
        <f t="shared" ref="D34:F34" si="11">SUM(D30:D33)</f>
        <v>104</v>
      </c>
      <c r="E34" s="178">
        <f t="shared" si="11"/>
        <v>70</v>
      </c>
      <c r="F34" s="178">
        <f t="shared" si="11"/>
        <v>70</v>
      </c>
      <c r="G34" s="178">
        <f t="shared" ref="E34:N34" si="12">SUM(G30:G33)</f>
        <v>0</v>
      </c>
      <c r="H34" s="178">
        <f t="shared" si="12"/>
        <v>0</v>
      </c>
      <c r="I34" s="178">
        <f t="shared" si="12"/>
        <v>0</v>
      </c>
      <c r="J34" s="178">
        <f t="shared" si="12"/>
        <v>0</v>
      </c>
      <c r="K34" s="178">
        <f t="shared" si="12"/>
        <v>0</v>
      </c>
      <c r="L34" s="178">
        <f t="shared" si="12"/>
        <v>0</v>
      </c>
      <c r="M34" s="178">
        <f t="shared" si="12"/>
        <v>0</v>
      </c>
      <c r="N34" s="179">
        <f t="shared" si="12"/>
        <v>0</v>
      </c>
      <c r="P34" s="51"/>
    </row>
    <row r="35" spans="1:28" ht="14.1" customHeight="1">
      <c r="A35" s="60"/>
      <c r="B35" s="114" t="s">
        <v>46</v>
      </c>
      <c r="C35" s="42">
        <v>420</v>
      </c>
      <c r="D35" s="66">
        <v>261</v>
      </c>
      <c r="E35" s="66">
        <v>400</v>
      </c>
      <c r="F35" s="45">
        <v>400</v>
      </c>
      <c r="G35" s="45"/>
      <c r="H35" s="45"/>
      <c r="I35" s="45"/>
      <c r="J35" s="43"/>
      <c r="K35" s="43"/>
      <c r="L35" s="45"/>
      <c r="M35" s="45"/>
      <c r="N35" s="71"/>
      <c r="P35" s="51"/>
      <c r="AB35" s="69"/>
    </row>
    <row r="36" spans="1:28" ht="14.1" customHeight="1">
      <c r="A36" s="107"/>
      <c r="B36" s="117" t="s">
        <v>62</v>
      </c>
      <c r="C36" s="110">
        <v>0</v>
      </c>
      <c r="D36" s="104">
        <v>0</v>
      </c>
      <c r="E36" s="104">
        <v>0</v>
      </c>
      <c r="F36" s="105">
        <v>0</v>
      </c>
      <c r="G36" s="105"/>
      <c r="H36" s="105"/>
      <c r="I36" s="105"/>
      <c r="J36" s="104"/>
      <c r="K36" s="104"/>
      <c r="L36" s="105"/>
      <c r="M36" s="105"/>
      <c r="N36" s="109"/>
      <c r="AB36" s="69"/>
    </row>
    <row r="37" spans="1:28" ht="14.1" customHeight="1">
      <c r="A37" s="107"/>
      <c r="B37" s="117" t="s">
        <v>91</v>
      </c>
      <c r="C37" s="110">
        <v>0</v>
      </c>
      <c r="D37" s="104">
        <v>0</v>
      </c>
      <c r="E37" s="104">
        <v>0</v>
      </c>
      <c r="F37" s="105">
        <v>0</v>
      </c>
      <c r="G37" s="105"/>
      <c r="H37" s="105"/>
      <c r="I37" s="105"/>
      <c r="J37" s="104"/>
      <c r="K37" s="104"/>
      <c r="L37" s="105"/>
      <c r="M37" s="105"/>
      <c r="N37" s="109"/>
      <c r="AB37" s="69"/>
    </row>
    <row r="38" spans="1:28" ht="14.1" customHeight="1">
      <c r="A38" s="185"/>
      <c r="B38" s="186" t="s">
        <v>88</v>
      </c>
      <c r="C38" s="187">
        <f>C22+C28+C29+C34+C35+C36+C37</f>
        <v>6152</v>
      </c>
      <c r="D38" s="187">
        <f t="shared" ref="D38:F38" si="13">D37+D36+D35+D34+D29+D28+D22</f>
        <v>6438</v>
      </c>
      <c r="E38" s="187">
        <f t="shared" si="13"/>
        <v>6510</v>
      </c>
      <c r="F38" s="187">
        <f t="shared" si="13"/>
        <v>6590</v>
      </c>
      <c r="G38" s="187">
        <f t="shared" ref="E38:N38" si="14">G37+G36+G35+G34+G29+G28+G22</f>
        <v>0</v>
      </c>
      <c r="H38" s="187">
        <f t="shared" si="14"/>
        <v>0</v>
      </c>
      <c r="I38" s="187">
        <f t="shared" si="14"/>
        <v>0</v>
      </c>
      <c r="J38" s="187">
        <f t="shared" si="14"/>
        <v>0</v>
      </c>
      <c r="K38" s="187">
        <f t="shared" si="14"/>
        <v>0</v>
      </c>
      <c r="L38" s="187">
        <f t="shared" si="14"/>
        <v>0</v>
      </c>
      <c r="M38" s="187">
        <f t="shared" si="14"/>
        <v>0</v>
      </c>
      <c r="N38" s="188">
        <f t="shared" si="14"/>
        <v>0</v>
      </c>
      <c r="Y38" s="73"/>
    </row>
    <row r="39" spans="1:28" ht="14.1" customHeight="1" thickBot="1">
      <c r="A39" s="119"/>
      <c r="B39" s="118" t="s">
        <v>47</v>
      </c>
      <c r="C39" s="64">
        <f>C17-C38</f>
        <v>-1243</v>
      </c>
      <c r="D39" s="64">
        <f t="shared" ref="D39:F39" si="15">D17-D38</f>
        <v>-79</v>
      </c>
      <c r="E39" s="64">
        <f t="shared" si="15"/>
        <v>55</v>
      </c>
      <c r="F39" s="64">
        <f t="shared" si="15"/>
        <v>-25</v>
      </c>
      <c r="G39" s="64">
        <f t="shared" ref="E39:N39" si="16">G17-G38</f>
        <v>0</v>
      </c>
      <c r="H39" s="64">
        <f t="shared" si="16"/>
        <v>0</v>
      </c>
      <c r="I39" s="64">
        <f t="shared" si="16"/>
        <v>0</v>
      </c>
      <c r="J39" s="64">
        <f t="shared" si="16"/>
        <v>0</v>
      </c>
      <c r="K39" s="64">
        <f t="shared" si="16"/>
        <v>0</v>
      </c>
      <c r="L39" s="64">
        <f t="shared" si="16"/>
        <v>0</v>
      </c>
      <c r="M39" s="64">
        <f t="shared" si="16"/>
        <v>0</v>
      </c>
      <c r="N39" s="102">
        <f t="shared" si="16"/>
        <v>0</v>
      </c>
      <c r="Y39" s="69"/>
    </row>
    <row r="40" spans="1:28" ht="18" customHeight="1" thickBot="1">
      <c r="A40" s="232" t="s">
        <v>50</v>
      </c>
      <c r="B40" s="233"/>
      <c r="C40" s="199">
        <f>C3+C17-C38</f>
        <v>107</v>
      </c>
      <c r="D40" s="199">
        <f t="shared" ref="D40:N40" si="17">D3+D17-D38</f>
        <v>28</v>
      </c>
      <c r="E40" s="199">
        <f t="shared" si="17"/>
        <v>83</v>
      </c>
      <c r="F40" s="199">
        <f t="shared" si="17"/>
        <v>58</v>
      </c>
      <c r="G40" s="199">
        <f t="shared" si="17"/>
        <v>58</v>
      </c>
      <c r="H40" s="199">
        <f t="shared" si="17"/>
        <v>58</v>
      </c>
      <c r="I40" s="199">
        <f t="shared" si="17"/>
        <v>58</v>
      </c>
      <c r="J40" s="199">
        <f t="shared" si="17"/>
        <v>58</v>
      </c>
      <c r="K40" s="199">
        <f t="shared" si="17"/>
        <v>58</v>
      </c>
      <c r="L40" s="199">
        <f t="shared" si="17"/>
        <v>58</v>
      </c>
      <c r="M40" s="199">
        <f t="shared" si="17"/>
        <v>58</v>
      </c>
      <c r="N40" s="200">
        <f t="shared" si="17"/>
        <v>58</v>
      </c>
    </row>
    <row r="41" spans="1:28" ht="18" customHeight="1">
      <c r="A41" s="56"/>
      <c r="B41" s="57"/>
      <c r="C41" s="58"/>
      <c r="D41" s="59"/>
      <c r="E41" s="59"/>
      <c r="F41" s="59"/>
      <c r="G41" s="59"/>
    </row>
    <row r="42" spans="1:28">
      <c r="B42" t="s">
        <v>125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2016-02-25T11:43:48Z</cp:lastPrinted>
  <dcterms:created xsi:type="dcterms:W3CDTF">2012-03-20T09:28:01Z</dcterms:created>
  <dcterms:modified xsi:type="dcterms:W3CDTF">2018-02-27T14:04:32Z</dcterms:modified>
</cp:coreProperties>
</file>